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cmu.sharepoint.com/sites/17_IQI/Shared Documents/General/02_Engineer/2501 - RSP BCG For NEC/04_จ้างก่อสร้างอาคาร BCG for NEC/02_TOR + ราคากลาง/"/>
    </mc:Choice>
  </mc:AlternateContent>
  <xr:revisionPtr revIDLastSave="296" documentId="13_ncr:1_{D8E05139-5C9B-4861-B54A-39D34FD48CD1}" xr6:coauthVersionLast="47" xr6:coauthVersionMax="47" xr10:uidLastSave="{22FBC4B5-F513-0D44-A3F2-474668147257}"/>
  <bookViews>
    <workbookView xWindow="-7040" yWindow="-20600" windowWidth="30240" windowHeight="17540" tabRatio="751" xr2:uid="{00000000-000D-0000-FFFF-FFFF00000000}"/>
  </bookViews>
  <sheets>
    <sheet name="ปร.6" sheetId="3" r:id="rId1"/>
    <sheet name="ปร.5(ก)" sheetId="4" r:id="rId2"/>
    <sheet name="สรุป ปร.4(ก)" sheetId="17" r:id="rId3"/>
    <sheet name="1.)ปร.4(ก)ภูมิทัศน์" sheetId="30" r:id="rId4"/>
    <sheet name="2.)ปร.4(ก) งานโครงสร้าง" sheetId="12" r:id="rId5"/>
    <sheet name="3.)ปร.4(ก) งานสถาปัตยกรรม" sheetId="13" r:id="rId6"/>
    <sheet name="4.)ปร.4(ก) งานไฟฟ้า" sheetId="49" r:id="rId7"/>
    <sheet name="5.)ปร.4(ก) งานสุขาภิบาล" sheetId="35" r:id="rId8"/>
    <sheet name="6.)ปร.4(ก) งานระบบปรับอากาศ" sheetId="36" r:id="rId9"/>
    <sheet name="ปร.5(ข)" sheetId="38" r:id="rId10"/>
    <sheet name="1.)ปร.4(ข) งานไฟฟ้า " sheetId="40" r:id="rId11"/>
    <sheet name="2.)ปร.4(ข) งานสุขาภิบาล " sheetId="41" r:id="rId12"/>
    <sheet name="3.)ปร.4(ข) งานระบบปรับอากาศ " sheetId="42" r:id="rId13"/>
    <sheet name="4.)ปร.4(ข) งานระบบขนส่ง" sheetId="50" r:id="rId14"/>
    <sheet name="5.)ปร.4(ข) งานเฟอร์นิเจอร์" sheetId="48" r:id="rId15"/>
    <sheet name="สรุป ปร.4(พ)" sheetId="52" r:id="rId16"/>
    <sheet name="1.)ปร.4(พ) พิเศษ" sheetId="53" r:id="rId17"/>
    <sheet name="FactorF" sheetId="55" state="hidden" r:id="rId18"/>
    <sheet name="FACTOR F" sheetId="46" state="hidden" r:id="rId19"/>
    <sheet name="แผนงาน ปีงบ 69" sheetId="47" state="hidden" r:id="rId20"/>
  </sheets>
  <definedNames>
    <definedName name="_xlnm._FilterDatabase" localSheetId="4" hidden="1">'2.)ปร.4(ก) งานโครงสร้าง'!$A$1:$M$16</definedName>
    <definedName name="_xlnm._FilterDatabase" localSheetId="5" hidden="1">'3.)ปร.4(ก) งานสถาปัตยกรรม'!$B$12:$M$263</definedName>
    <definedName name="_xlnm._FilterDatabase" localSheetId="6" hidden="1">'4.)ปร.4(ก) งานไฟฟ้า'!$A$13:$M$721</definedName>
    <definedName name="_xlnm._FilterDatabase" localSheetId="8" hidden="1">'6.)ปร.4(ก) งานระบบปรับอากาศ'!$A$13:$M$218</definedName>
    <definedName name="_xlnm.Print_Area" localSheetId="3">'1.)ปร.4(ก)ภูมิทัศน์'!$A$1:$M$65</definedName>
    <definedName name="_xlnm.Print_Area" localSheetId="10">'1.)ปร.4(ข) งานไฟฟ้า '!$A$1:$M$148</definedName>
    <definedName name="_xlnm.Print_Area" localSheetId="16">'1.)ปร.4(พ) พิเศษ'!$A$1:$M$19</definedName>
    <definedName name="_xlnm.Print_Area" localSheetId="4">'2.)ปร.4(ก) งานโครงสร้าง'!$A$1:$M$131</definedName>
    <definedName name="_xlnm.Print_Area" localSheetId="11">'2.)ปร.4(ข) งานสุขาภิบาล '!$A$1:$M$50</definedName>
    <definedName name="_xlnm.Print_Area" localSheetId="5">'3.)ปร.4(ก) งานสถาปัตยกรรม'!$A$1:$M$264</definedName>
    <definedName name="_xlnm.Print_Area" localSheetId="12">'3.)ปร.4(ข) งานระบบปรับอากาศ '!$A$1:$M$82</definedName>
    <definedName name="_xlnm.Print_Area" localSheetId="6">'4.)ปร.4(ก) งานไฟฟ้า'!$A$1:$M$721</definedName>
    <definedName name="_xlnm.Print_Area" localSheetId="13">'4.)ปร.4(ข) งานระบบขนส่ง'!$A$1:$M$24</definedName>
    <definedName name="_xlnm.Print_Area" localSheetId="14">'5.)ปร.4(ข) งานเฟอร์นิเจอร์'!$A$1:$M$49</definedName>
    <definedName name="_xlnm.Print_Area" localSheetId="1">'ปร.5(ก)'!$A$1:$I$32</definedName>
    <definedName name="_xlnm.Print_Area" localSheetId="9">'ปร.5(ข)'!$A$1:$I$31</definedName>
    <definedName name="_xlnm.Print_Area" localSheetId="0">ปร.6!$A$1:$F$48</definedName>
    <definedName name="_xlnm.Print_Area" localSheetId="19">'แผนงาน ปีงบ 69'!$A$1:$BJ$24</definedName>
    <definedName name="_xlnm.Print_Area" localSheetId="2">'สรุป ปร.4(ก)'!$A$1:$M$20</definedName>
    <definedName name="_xlnm.Print_Area" localSheetId="15">'สรุป ปร.4(พ)'!$A$1:$M$19</definedName>
    <definedName name="_xlnm.Print_Titles" localSheetId="3">'1.)ปร.4(ก)ภูมิทัศน์'!$1:$12</definedName>
    <definedName name="_xlnm.Print_Titles" localSheetId="10">'1.)ปร.4(ข) งานไฟฟ้า '!$1:$12</definedName>
    <definedName name="_xlnm.Print_Titles" localSheetId="16">'1.)ปร.4(พ) พิเศษ'!$1:$12</definedName>
    <definedName name="_xlnm.Print_Titles" localSheetId="4">'2.)ปร.4(ก) งานโครงสร้าง'!$1:$12</definedName>
    <definedName name="_xlnm.Print_Titles" localSheetId="11">'2.)ปร.4(ข) งานสุขาภิบาล '!$1:$12</definedName>
    <definedName name="_xlnm.Print_Titles" localSheetId="5">'3.)ปร.4(ก) งานสถาปัตยกรรม'!$1:$12</definedName>
    <definedName name="_xlnm.Print_Titles" localSheetId="12">'3.)ปร.4(ข) งานระบบปรับอากาศ '!$1:$12</definedName>
    <definedName name="_xlnm.Print_Titles" localSheetId="6">'4.)ปร.4(ก) งานไฟฟ้า'!$1:$12</definedName>
    <definedName name="_xlnm.Print_Titles" localSheetId="13">'4.)ปร.4(ข) งานระบบขนส่ง'!$1:$12</definedName>
    <definedName name="_xlnm.Print_Titles" localSheetId="7">'5.)ปร.4(ก) งานสุขาภิบาล'!$1:$12</definedName>
    <definedName name="_xlnm.Print_Titles" localSheetId="14">'5.)ปร.4(ข) งานเฟอร์นิเจอร์'!$1:$12</definedName>
    <definedName name="_xlnm.Print_Titles" localSheetId="8">'6.)ปร.4(ก) งานระบบปรับอากาศ'!$1:$12</definedName>
    <definedName name="_xlnm.Print_Titles" localSheetId="2">'สรุป ปร.4(ก)'!$3:$11</definedName>
    <definedName name="_xlnm.Print_Titles" localSheetId="15">'สรุป ปร.4(พ)'!$3:$11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3" i="13" l="1"/>
  <c r="K133" i="13"/>
  <c r="K133" i="40"/>
  <c r="I133" i="40"/>
  <c r="K134" i="40"/>
  <c r="I134" i="40"/>
  <c r="L133" i="13" l="1"/>
  <c r="L133" i="40"/>
  <c r="L134" i="40"/>
  <c r="I14" i="53" l="1"/>
  <c r="K16" i="48"/>
  <c r="L16" i="48"/>
  <c r="K17" i="48"/>
  <c r="L17" i="48" s="1"/>
  <c r="K18" i="48"/>
  <c r="L18" i="48" s="1"/>
  <c r="K19" i="48"/>
  <c r="L19" i="48"/>
  <c r="K20" i="48"/>
  <c r="K21" i="48"/>
  <c r="K22" i="48"/>
  <c r="K23" i="48"/>
  <c r="L23" i="48" s="1"/>
  <c r="K26" i="48"/>
  <c r="L26" i="48"/>
  <c r="K27" i="48"/>
  <c r="L27" i="48"/>
  <c r="K28" i="48"/>
  <c r="L28" i="48"/>
  <c r="K29" i="48"/>
  <c r="K30" i="48"/>
  <c r="K31" i="48"/>
  <c r="K32" i="48"/>
  <c r="K33" i="48"/>
  <c r="K36" i="48"/>
  <c r="K37" i="48"/>
  <c r="K38" i="48"/>
  <c r="K41" i="48"/>
  <c r="K42" i="48"/>
  <c r="L42" i="48" s="1"/>
  <c r="K46" i="48"/>
  <c r="L46" i="48"/>
  <c r="I16" i="48"/>
  <c r="I17" i="48"/>
  <c r="I18" i="48"/>
  <c r="I19" i="48"/>
  <c r="I20" i="48"/>
  <c r="L20" i="48" s="1"/>
  <c r="I21" i="48"/>
  <c r="I22" i="48"/>
  <c r="I23" i="48"/>
  <c r="I26" i="48"/>
  <c r="I27" i="48"/>
  <c r="I28" i="48"/>
  <c r="I29" i="48"/>
  <c r="I30" i="48"/>
  <c r="I31" i="48"/>
  <c r="I32" i="48"/>
  <c r="I33" i="48"/>
  <c r="I36" i="48"/>
  <c r="I37" i="48"/>
  <c r="L37" i="48" s="1"/>
  <c r="I38" i="48"/>
  <c r="I41" i="48"/>
  <c r="I42" i="48"/>
  <c r="I46" i="48"/>
  <c r="K16" i="50"/>
  <c r="K17" i="50"/>
  <c r="K18" i="50"/>
  <c r="L18" i="50" s="1"/>
  <c r="K20" i="50"/>
  <c r="L20" i="50"/>
  <c r="I16" i="50"/>
  <c r="L16" i="50" s="1"/>
  <c r="I17" i="50"/>
  <c r="I18" i="50"/>
  <c r="I20" i="50"/>
  <c r="I18" i="42"/>
  <c r="I19" i="42"/>
  <c r="I20" i="42"/>
  <c r="I21" i="42"/>
  <c r="I22" i="42"/>
  <c r="I24" i="42"/>
  <c r="I26" i="42"/>
  <c r="I27" i="42"/>
  <c r="I29" i="42"/>
  <c r="I30" i="42"/>
  <c r="L30" i="42" s="1"/>
  <c r="I31" i="42"/>
  <c r="I32" i="42"/>
  <c r="I33" i="42"/>
  <c r="I34" i="42"/>
  <c r="I35" i="42"/>
  <c r="I36" i="42"/>
  <c r="I37" i="42"/>
  <c r="I38" i="42"/>
  <c r="I41" i="42"/>
  <c r="L41" i="42" s="1"/>
  <c r="I42" i="42"/>
  <c r="L42" i="42" s="1"/>
  <c r="I46" i="42"/>
  <c r="I47" i="42"/>
  <c r="L47" i="42" s="1"/>
  <c r="I48" i="42"/>
  <c r="I49" i="42"/>
  <c r="I50" i="42"/>
  <c r="I52" i="42"/>
  <c r="I54" i="42"/>
  <c r="I55" i="42"/>
  <c r="I56" i="42"/>
  <c r="I57" i="42"/>
  <c r="I58" i="42"/>
  <c r="L58" i="42" s="1"/>
  <c r="I59" i="42"/>
  <c r="I60" i="42"/>
  <c r="L60" i="42" s="1"/>
  <c r="I61" i="42"/>
  <c r="I62" i="42"/>
  <c r="I63" i="42"/>
  <c r="I64" i="42"/>
  <c r="I65" i="42"/>
  <c r="I66" i="42"/>
  <c r="I68" i="42"/>
  <c r="I69" i="42"/>
  <c r="I70" i="42"/>
  <c r="I72" i="42"/>
  <c r="I73" i="42"/>
  <c r="I75" i="42"/>
  <c r="L75" i="42" s="1"/>
  <c r="I76" i="42"/>
  <c r="L76" i="42" s="1"/>
  <c r="I78" i="42"/>
  <c r="I79" i="42"/>
  <c r="I80" i="42"/>
  <c r="K18" i="42"/>
  <c r="K19" i="42"/>
  <c r="K20" i="42"/>
  <c r="L20" i="42" s="1"/>
  <c r="K21" i="42"/>
  <c r="L21" i="42"/>
  <c r="K22" i="42"/>
  <c r="L22" i="42" s="1"/>
  <c r="K24" i="42"/>
  <c r="K26" i="42"/>
  <c r="K27" i="42"/>
  <c r="K29" i="42"/>
  <c r="K30" i="42"/>
  <c r="K31" i="42"/>
  <c r="K32" i="42"/>
  <c r="L32" i="42"/>
  <c r="K33" i="42"/>
  <c r="L33" i="42" s="1"/>
  <c r="K34" i="42"/>
  <c r="L34" i="42"/>
  <c r="K35" i="42"/>
  <c r="L35" i="42" s="1"/>
  <c r="K36" i="42"/>
  <c r="L36" i="42" s="1"/>
  <c r="K37" i="42"/>
  <c r="L37" i="42" s="1"/>
  <c r="K38" i="42"/>
  <c r="K41" i="42"/>
  <c r="K42" i="42"/>
  <c r="K46" i="42"/>
  <c r="K47" i="42"/>
  <c r="K48" i="42"/>
  <c r="L48" i="42" s="1"/>
  <c r="K49" i="42"/>
  <c r="L49" i="42" s="1"/>
  <c r="K50" i="42"/>
  <c r="K52" i="42"/>
  <c r="K54" i="42"/>
  <c r="K55" i="42"/>
  <c r="K56" i="42"/>
  <c r="K57" i="42"/>
  <c r="K58" i="42"/>
  <c r="K59" i="42"/>
  <c r="K60" i="42"/>
  <c r="K61" i="42"/>
  <c r="K62" i="42"/>
  <c r="L62" i="42" s="1"/>
  <c r="K63" i="42"/>
  <c r="K64" i="42"/>
  <c r="K65" i="42"/>
  <c r="K66" i="42"/>
  <c r="K68" i="42"/>
  <c r="L68" i="42"/>
  <c r="K69" i="42"/>
  <c r="L69" i="42" s="1"/>
  <c r="K70" i="42"/>
  <c r="L70" i="42"/>
  <c r="K72" i="42"/>
  <c r="L72" i="42"/>
  <c r="K73" i="42"/>
  <c r="K75" i="42"/>
  <c r="K76" i="42"/>
  <c r="K78" i="42"/>
  <c r="K79" i="42"/>
  <c r="K80" i="42"/>
  <c r="L80" i="42" s="1"/>
  <c r="I17" i="41"/>
  <c r="I18" i="41"/>
  <c r="L18" i="41" s="1"/>
  <c r="I20" i="41"/>
  <c r="I21" i="41"/>
  <c r="I23" i="41"/>
  <c r="I25" i="41"/>
  <c r="I28" i="41"/>
  <c r="I33" i="41"/>
  <c r="I35" i="41"/>
  <c r="I36" i="41"/>
  <c r="I40" i="41"/>
  <c r="I42" i="41"/>
  <c r="I45" i="41"/>
  <c r="I46" i="41"/>
  <c r="L46" i="41" s="1"/>
  <c r="K17" i="41"/>
  <c r="K18" i="41"/>
  <c r="K20" i="41"/>
  <c r="K21" i="41"/>
  <c r="K23" i="41"/>
  <c r="K25" i="41"/>
  <c r="K28" i="41"/>
  <c r="K33" i="41"/>
  <c r="L33" i="41" s="1"/>
  <c r="K35" i="41"/>
  <c r="K36" i="41"/>
  <c r="K40" i="41"/>
  <c r="K42" i="41"/>
  <c r="K45" i="41"/>
  <c r="K46" i="41"/>
  <c r="I20" i="40"/>
  <c r="I22" i="40"/>
  <c r="I24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0" i="40"/>
  <c r="I41" i="40"/>
  <c r="I42" i="40"/>
  <c r="I43" i="40"/>
  <c r="I44" i="40"/>
  <c r="I45" i="40"/>
  <c r="I46" i="40"/>
  <c r="I47" i="40"/>
  <c r="I48" i="40"/>
  <c r="I49" i="40"/>
  <c r="I50" i="40"/>
  <c r="I51" i="40"/>
  <c r="I53" i="40"/>
  <c r="I55" i="40"/>
  <c r="I56" i="40"/>
  <c r="I57" i="40"/>
  <c r="I58" i="40"/>
  <c r="I59" i="40"/>
  <c r="I60" i="40"/>
  <c r="I61" i="40"/>
  <c r="I62" i="40"/>
  <c r="I63" i="40"/>
  <c r="I64" i="40"/>
  <c r="I65" i="40"/>
  <c r="I66" i="40"/>
  <c r="I67" i="40"/>
  <c r="I68" i="40"/>
  <c r="L68" i="40" s="1"/>
  <c r="I69" i="40"/>
  <c r="I70" i="40"/>
  <c r="I71" i="40"/>
  <c r="I72" i="40"/>
  <c r="I73" i="40"/>
  <c r="I74" i="40"/>
  <c r="I75" i="40"/>
  <c r="I78" i="40"/>
  <c r="I79" i="40"/>
  <c r="I80" i="40"/>
  <c r="I81" i="40"/>
  <c r="I82" i="40"/>
  <c r="I83" i="40"/>
  <c r="I84" i="40"/>
  <c r="I85" i="40"/>
  <c r="I86" i="40"/>
  <c r="I87" i="40"/>
  <c r="I88" i="40"/>
  <c r="I89" i="40"/>
  <c r="I90" i="40"/>
  <c r="I91" i="40"/>
  <c r="I92" i="40"/>
  <c r="I93" i="40"/>
  <c r="I94" i="40"/>
  <c r="I95" i="40"/>
  <c r="I96" i="40"/>
  <c r="I97" i="40"/>
  <c r="I98" i="40"/>
  <c r="I99" i="40"/>
  <c r="I100" i="40"/>
  <c r="I102" i="40"/>
  <c r="I104" i="40"/>
  <c r="I105" i="40"/>
  <c r="I106" i="40"/>
  <c r="I107" i="40"/>
  <c r="I108" i="40"/>
  <c r="I109" i="40"/>
  <c r="I110" i="40"/>
  <c r="I111" i="40"/>
  <c r="I112" i="40"/>
  <c r="I113" i="40"/>
  <c r="I114" i="40"/>
  <c r="I116" i="40"/>
  <c r="I117" i="40"/>
  <c r="I118" i="40"/>
  <c r="I119" i="40"/>
  <c r="I120" i="40"/>
  <c r="I121" i="40"/>
  <c r="I124" i="40"/>
  <c r="I125" i="40"/>
  <c r="I126" i="40"/>
  <c r="I127" i="40"/>
  <c r="I128" i="40"/>
  <c r="I129" i="40"/>
  <c r="I130" i="40"/>
  <c r="I131" i="40"/>
  <c r="I132" i="40"/>
  <c r="I137" i="40"/>
  <c r="I138" i="40"/>
  <c r="I139" i="40"/>
  <c r="I140" i="40"/>
  <c r="I141" i="40"/>
  <c r="I142" i="40"/>
  <c r="I143" i="40"/>
  <c r="I144" i="40"/>
  <c r="I145" i="40"/>
  <c r="I146" i="40"/>
  <c r="K20" i="40"/>
  <c r="L20" i="40" s="1"/>
  <c r="K22" i="40"/>
  <c r="K24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3" i="40"/>
  <c r="K55" i="40"/>
  <c r="K56" i="40"/>
  <c r="K57" i="40"/>
  <c r="K58" i="40"/>
  <c r="K59" i="40"/>
  <c r="L59" i="40" s="1"/>
  <c r="K60" i="40"/>
  <c r="K61" i="40"/>
  <c r="K62" i="40"/>
  <c r="K63" i="40"/>
  <c r="K64" i="40"/>
  <c r="K65" i="40"/>
  <c r="K66" i="40"/>
  <c r="K67" i="40"/>
  <c r="K68" i="40"/>
  <c r="K69" i="40"/>
  <c r="K70" i="40"/>
  <c r="K71" i="40"/>
  <c r="K72" i="40"/>
  <c r="K73" i="40"/>
  <c r="K74" i="40"/>
  <c r="K75" i="40"/>
  <c r="K78" i="40"/>
  <c r="K79" i="40"/>
  <c r="K80" i="40"/>
  <c r="K81" i="40"/>
  <c r="K82" i="40"/>
  <c r="K83" i="40"/>
  <c r="K84" i="40"/>
  <c r="K85" i="40"/>
  <c r="L85" i="40" s="1"/>
  <c r="K86" i="40"/>
  <c r="K87" i="40"/>
  <c r="L87" i="40" s="1"/>
  <c r="K88" i="40"/>
  <c r="K89" i="40"/>
  <c r="K90" i="40"/>
  <c r="K91" i="40"/>
  <c r="K92" i="40"/>
  <c r="K93" i="40"/>
  <c r="K94" i="40"/>
  <c r="K95" i="40"/>
  <c r="K96" i="40"/>
  <c r="K97" i="40"/>
  <c r="L97" i="40" s="1"/>
  <c r="K98" i="40"/>
  <c r="L98" i="40" s="1"/>
  <c r="K99" i="40"/>
  <c r="K100" i="40"/>
  <c r="K102" i="40"/>
  <c r="K104" i="40"/>
  <c r="K105" i="40"/>
  <c r="K106" i="40"/>
  <c r="K107" i="40"/>
  <c r="K108" i="40"/>
  <c r="K109" i="40"/>
  <c r="K110" i="40"/>
  <c r="K111" i="40"/>
  <c r="K112" i="40"/>
  <c r="K113" i="40"/>
  <c r="K114" i="40"/>
  <c r="K116" i="40"/>
  <c r="K117" i="40"/>
  <c r="K118" i="40"/>
  <c r="L118" i="40" s="1"/>
  <c r="K119" i="40"/>
  <c r="K120" i="40"/>
  <c r="K121" i="40"/>
  <c r="K124" i="40"/>
  <c r="K125" i="40"/>
  <c r="K126" i="40"/>
  <c r="K127" i="40"/>
  <c r="L127" i="40" s="1"/>
  <c r="K128" i="40"/>
  <c r="K129" i="40"/>
  <c r="K130" i="40"/>
  <c r="K131" i="40"/>
  <c r="K132" i="40"/>
  <c r="K137" i="40"/>
  <c r="K138" i="40"/>
  <c r="K139" i="40"/>
  <c r="K140" i="40"/>
  <c r="K141" i="40"/>
  <c r="K142" i="40"/>
  <c r="K143" i="40"/>
  <c r="K144" i="40"/>
  <c r="K145" i="40"/>
  <c r="K146" i="40"/>
  <c r="L33" i="48" l="1"/>
  <c r="L32" i="48"/>
  <c r="L31" i="48"/>
  <c r="L38" i="48"/>
  <c r="L22" i="48"/>
  <c r="L21" i="48"/>
  <c r="L36" i="48"/>
  <c r="L41" i="48"/>
  <c r="L30" i="48"/>
  <c r="L29" i="48"/>
  <c r="L17" i="50"/>
  <c r="L27" i="42"/>
  <c r="L19" i="42"/>
  <c r="L38" i="42"/>
  <c r="L66" i="42"/>
  <c r="L52" i="42"/>
  <c r="L64" i="42"/>
  <c r="L50" i="42"/>
  <c r="L18" i="42"/>
  <c r="L24" i="42"/>
  <c r="L55" i="42"/>
  <c r="L54" i="42"/>
  <c r="L79" i="42"/>
  <c r="L26" i="42"/>
  <c r="L65" i="42"/>
  <c r="L78" i="42"/>
  <c r="L31" i="42"/>
  <c r="L56" i="42"/>
  <c r="L59" i="42"/>
  <c r="L57" i="42"/>
  <c r="L61" i="42"/>
  <c r="L46" i="42"/>
  <c r="L73" i="42"/>
  <c r="L40" i="41"/>
  <c r="L36" i="41"/>
  <c r="L20" i="41"/>
  <c r="L45" i="41"/>
  <c r="L35" i="41"/>
  <c r="L21" i="41"/>
  <c r="L106" i="40"/>
  <c r="L28" i="40"/>
  <c r="L26" i="40"/>
  <c r="L88" i="40"/>
  <c r="L40" i="40"/>
  <c r="L38" i="40"/>
  <c r="L116" i="40"/>
  <c r="L100" i="40"/>
  <c r="L50" i="40"/>
  <c r="L129" i="40"/>
  <c r="L114" i="40"/>
  <c r="L62" i="40"/>
  <c r="L141" i="40"/>
  <c r="L32" i="40"/>
  <c r="L84" i="40"/>
  <c r="L95" i="40"/>
  <c r="L83" i="40"/>
  <c r="L44" i="40"/>
  <c r="L107" i="40"/>
  <c r="L56" i="40"/>
  <c r="L55" i="40"/>
  <c r="L41" i="40"/>
  <c r="L75" i="40"/>
  <c r="L22" i="40"/>
  <c r="L137" i="40"/>
  <c r="L92" i="40"/>
  <c r="L80" i="40"/>
  <c r="L144" i="40"/>
  <c r="L78" i="40"/>
  <c r="L99" i="40"/>
  <c r="L112" i="40"/>
  <c r="L46" i="40"/>
  <c r="L34" i="40"/>
  <c r="L111" i="40"/>
  <c r="L110" i="40"/>
  <c r="L63" i="40"/>
  <c r="L131" i="40"/>
  <c r="L74" i="40"/>
  <c r="L145" i="40"/>
  <c r="L143" i="40"/>
  <c r="L27" i="40"/>
  <c r="L86" i="40"/>
  <c r="L104" i="40"/>
  <c r="L53" i="40"/>
  <c r="L37" i="40"/>
  <c r="L70" i="40"/>
  <c r="L58" i="40"/>
  <c r="L113" i="40"/>
  <c r="L35" i="40"/>
  <c r="L139" i="40"/>
  <c r="L64" i="40"/>
  <c r="L108" i="40"/>
  <c r="L94" i="40"/>
  <c r="L82" i="40"/>
  <c r="L49" i="40"/>
  <c r="L93" i="40"/>
  <c r="L128" i="40"/>
  <c r="L125" i="40"/>
  <c r="L124" i="40"/>
  <c r="L29" i="42"/>
  <c r="L63" i="42"/>
  <c r="L28" i="41"/>
  <c r="L25" i="41"/>
  <c r="L23" i="41"/>
  <c r="L42" i="41"/>
  <c r="L17" i="41"/>
  <c r="L67" i="40"/>
  <c r="L132" i="40"/>
  <c r="L45" i="40"/>
  <c r="L130" i="40"/>
  <c r="L102" i="40"/>
  <c r="L43" i="40"/>
  <c r="L73" i="40"/>
  <c r="L31" i="40"/>
  <c r="L119" i="40"/>
  <c r="L71" i="40"/>
  <c r="L61" i="40"/>
  <c r="L47" i="40"/>
  <c r="L120" i="40"/>
  <c r="L142" i="40"/>
  <c r="L117" i="40"/>
  <c r="L105" i="40"/>
  <c r="L81" i="40"/>
  <c r="L29" i="40"/>
  <c r="L90" i="40"/>
  <c r="L138" i="40"/>
  <c r="L146" i="40"/>
  <c r="L109" i="40"/>
  <c r="L69" i="40"/>
  <c r="L60" i="40"/>
  <c r="L51" i="40"/>
  <c r="L42" i="40"/>
  <c r="L33" i="40"/>
  <c r="L24" i="40"/>
  <c r="L121" i="40"/>
  <c r="L91" i="40"/>
  <c r="L66" i="40"/>
  <c r="L57" i="40"/>
  <c r="L48" i="40"/>
  <c r="L39" i="40"/>
  <c r="L30" i="40"/>
  <c r="L65" i="40"/>
  <c r="L126" i="40"/>
  <c r="L89" i="40"/>
  <c r="L96" i="40"/>
  <c r="L72" i="40"/>
  <c r="L36" i="40"/>
  <c r="L140" i="40"/>
  <c r="L79" i="40"/>
  <c r="K18" i="36" l="1"/>
  <c r="K19" i="36"/>
  <c r="K20" i="36"/>
  <c r="K21" i="36"/>
  <c r="K22" i="36"/>
  <c r="K24" i="36"/>
  <c r="K26" i="36"/>
  <c r="K27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3" i="36"/>
  <c r="K44" i="36"/>
  <c r="K46" i="36"/>
  <c r="K47" i="36"/>
  <c r="K51" i="36"/>
  <c r="K52" i="36"/>
  <c r="K53" i="36"/>
  <c r="K54" i="36"/>
  <c r="K55" i="36"/>
  <c r="K57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3" i="36"/>
  <c r="K74" i="36"/>
  <c r="K75" i="36"/>
  <c r="K77" i="36"/>
  <c r="K78" i="36"/>
  <c r="K80" i="36"/>
  <c r="K81" i="36"/>
  <c r="K83" i="36"/>
  <c r="K84" i="36"/>
  <c r="K85" i="36"/>
  <c r="K89" i="36"/>
  <c r="K90" i="36"/>
  <c r="K91" i="36"/>
  <c r="K92" i="36"/>
  <c r="K93" i="36"/>
  <c r="K94" i="36"/>
  <c r="K95" i="36"/>
  <c r="K96" i="36"/>
  <c r="K97" i="36"/>
  <c r="K102" i="36"/>
  <c r="K103" i="36"/>
  <c r="K104" i="36"/>
  <c r="K105" i="36"/>
  <c r="K106" i="36"/>
  <c r="K107" i="36"/>
  <c r="K108" i="36"/>
  <c r="K109" i="36"/>
  <c r="K110" i="36"/>
  <c r="K115" i="36"/>
  <c r="K116" i="36"/>
  <c r="K117" i="36"/>
  <c r="K118" i="36"/>
  <c r="K123" i="36"/>
  <c r="K124" i="36"/>
  <c r="K125" i="36"/>
  <c r="K126" i="36"/>
  <c r="K131" i="36"/>
  <c r="K132" i="36"/>
  <c r="K133" i="36"/>
  <c r="K134" i="36"/>
  <c r="K135" i="36"/>
  <c r="K137" i="36"/>
  <c r="K139" i="36"/>
  <c r="K141" i="36"/>
  <c r="K142" i="36"/>
  <c r="K144" i="36"/>
  <c r="K145" i="36"/>
  <c r="K146" i="36"/>
  <c r="K147" i="36"/>
  <c r="K149" i="36"/>
  <c r="K151" i="36"/>
  <c r="L151" i="36" s="1"/>
  <c r="K152" i="36"/>
  <c r="K153" i="36"/>
  <c r="K154" i="36"/>
  <c r="K156" i="36"/>
  <c r="K157" i="36"/>
  <c r="K158" i="36"/>
  <c r="K159" i="36"/>
  <c r="K160" i="36"/>
  <c r="K161" i="36"/>
  <c r="K163" i="36"/>
  <c r="K164" i="36"/>
  <c r="K165" i="36"/>
  <c r="K166" i="36"/>
  <c r="K167" i="36"/>
  <c r="K168" i="36"/>
  <c r="K169" i="36"/>
  <c r="K171" i="36"/>
  <c r="K172" i="36"/>
  <c r="K173" i="36"/>
  <c r="K174" i="36"/>
  <c r="K175" i="36"/>
  <c r="K176" i="36"/>
  <c r="K178" i="36"/>
  <c r="K179" i="36"/>
  <c r="K180" i="36"/>
  <c r="K182" i="36"/>
  <c r="K183" i="36"/>
  <c r="K184" i="36"/>
  <c r="K186" i="36"/>
  <c r="K188" i="36"/>
  <c r="K189" i="36"/>
  <c r="K190" i="36"/>
  <c r="K191" i="36"/>
  <c r="K194" i="36"/>
  <c r="K195" i="36"/>
  <c r="K196" i="36"/>
  <c r="K197" i="36"/>
  <c r="K198" i="36"/>
  <c r="K199" i="36"/>
  <c r="K200" i="36"/>
  <c r="K204" i="36"/>
  <c r="K205" i="36"/>
  <c r="K206" i="36"/>
  <c r="K207" i="36"/>
  <c r="K208" i="36"/>
  <c r="K209" i="36"/>
  <c r="K210" i="36"/>
  <c r="K211" i="36"/>
  <c r="L211" i="36" s="1"/>
  <c r="K213" i="36"/>
  <c r="L213" i="36" s="1"/>
  <c r="K214" i="36"/>
  <c r="K215" i="36"/>
  <c r="K216" i="36"/>
  <c r="I18" i="36"/>
  <c r="I19" i="36"/>
  <c r="I20" i="36"/>
  <c r="I21" i="36"/>
  <c r="I22" i="36"/>
  <c r="I24" i="36"/>
  <c r="I26" i="36"/>
  <c r="I27" i="36"/>
  <c r="I29" i="36"/>
  <c r="I30" i="36"/>
  <c r="I31" i="36"/>
  <c r="I32" i="36"/>
  <c r="I33" i="36"/>
  <c r="I34" i="36"/>
  <c r="I35" i="36"/>
  <c r="L35" i="36" s="1"/>
  <c r="I36" i="36"/>
  <c r="I37" i="36"/>
  <c r="I38" i="36"/>
  <c r="I39" i="36"/>
  <c r="I40" i="36"/>
  <c r="I43" i="36"/>
  <c r="I44" i="36"/>
  <c r="I46" i="36"/>
  <c r="I47" i="36"/>
  <c r="I51" i="36"/>
  <c r="I52" i="36"/>
  <c r="I53" i="36"/>
  <c r="I54" i="36"/>
  <c r="I55" i="36"/>
  <c r="I57" i="36"/>
  <c r="I59" i="36"/>
  <c r="L59" i="36" s="1"/>
  <c r="I60" i="36"/>
  <c r="I61" i="36"/>
  <c r="I62" i="36"/>
  <c r="I63" i="36"/>
  <c r="I64" i="36"/>
  <c r="I65" i="36"/>
  <c r="I66" i="36"/>
  <c r="I67" i="36"/>
  <c r="I68" i="36"/>
  <c r="I69" i="36"/>
  <c r="I70" i="36"/>
  <c r="I71" i="36"/>
  <c r="L71" i="36" s="1"/>
  <c r="I73" i="36"/>
  <c r="I74" i="36"/>
  <c r="I75" i="36"/>
  <c r="I77" i="36"/>
  <c r="I78" i="36"/>
  <c r="I80" i="36"/>
  <c r="I81" i="36"/>
  <c r="I83" i="36"/>
  <c r="L83" i="36" s="1"/>
  <c r="I84" i="36"/>
  <c r="I85" i="36"/>
  <c r="I89" i="36"/>
  <c r="I90" i="36"/>
  <c r="I91" i="36"/>
  <c r="I92" i="36"/>
  <c r="I93" i="36"/>
  <c r="I94" i="36"/>
  <c r="I95" i="36"/>
  <c r="I96" i="36"/>
  <c r="I97" i="36"/>
  <c r="I102" i="36"/>
  <c r="I103" i="36"/>
  <c r="I104" i="36"/>
  <c r="I105" i="36"/>
  <c r="I106" i="36"/>
  <c r="I107" i="36"/>
  <c r="L107" i="36" s="1"/>
  <c r="I108" i="36"/>
  <c r="I109" i="36"/>
  <c r="I110" i="36"/>
  <c r="I115" i="36"/>
  <c r="I116" i="36"/>
  <c r="I117" i="36"/>
  <c r="I118" i="36"/>
  <c r="I123" i="36"/>
  <c r="I124" i="36"/>
  <c r="I125" i="36"/>
  <c r="L125" i="36" s="1"/>
  <c r="I126" i="36"/>
  <c r="I131" i="36"/>
  <c r="L131" i="36" s="1"/>
  <c r="I132" i="36"/>
  <c r="I133" i="36"/>
  <c r="I134" i="36"/>
  <c r="I135" i="36"/>
  <c r="I137" i="36"/>
  <c r="L137" i="36" s="1"/>
  <c r="I139" i="36"/>
  <c r="I141" i="36"/>
  <c r="I142" i="36"/>
  <c r="I144" i="36"/>
  <c r="I145" i="36"/>
  <c r="I146" i="36"/>
  <c r="I147" i="36"/>
  <c r="I149" i="36"/>
  <c r="I151" i="36"/>
  <c r="I152" i="36"/>
  <c r="I153" i="36"/>
  <c r="I154" i="36"/>
  <c r="I156" i="36"/>
  <c r="I157" i="36"/>
  <c r="I158" i="36"/>
  <c r="I159" i="36"/>
  <c r="I160" i="36"/>
  <c r="I161" i="36"/>
  <c r="L161" i="36" s="1"/>
  <c r="I163" i="36"/>
  <c r="I164" i="36"/>
  <c r="I165" i="36"/>
  <c r="I166" i="36"/>
  <c r="I167" i="36"/>
  <c r="I168" i="36"/>
  <c r="I169" i="36"/>
  <c r="I171" i="36"/>
  <c r="I172" i="36"/>
  <c r="I173" i="36"/>
  <c r="L173" i="36" s="1"/>
  <c r="I174" i="36"/>
  <c r="I175" i="36"/>
  <c r="I176" i="36"/>
  <c r="I178" i="36"/>
  <c r="I179" i="36"/>
  <c r="I180" i="36"/>
  <c r="I182" i="36"/>
  <c r="I183" i="36"/>
  <c r="I184" i="36"/>
  <c r="I186" i="36"/>
  <c r="I188" i="36"/>
  <c r="I189" i="36"/>
  <c r="I190" i="36"/>
  <c r="I191" i="36"/>
  <c r="L191" i="36" s="1"/>
  <c r="I194" i="36"/>
  <c r="I195" i="36"/>
  <c r="I196" i="36"/>
  <c r="I197" i="36"/>
  <c r="I198" i="36"/>
  <c r="I199" i="36"/>
  <c r="I200" i="36"/>
  <c r="I204" i="36"/>
  <c r="I205" i="36"/>
  <c r="I206" i="36"/>
  <c r="I207" i="36"/>
  <c r="I208" i="36"/>
  <c r="I209" i="36"/>
  <c r="L209" i="36" s="1"/>
  <c r="I210" i="36"/>
  <c r="I211" i="36"/>
  <c r="I213" i="36"/>
  <c r="I214" i="36"/>
  <c r="I215" i="36"/>
  <c r="L215" i="36" s="1"/>
  <c r="I216" i="36"/>
  <c r="I17" i="35"/>
  <c r="L17" i="35" s="1"/>
  <c r="I18" i="35"/>
  <c r="I20" i="35"/>
  <c r="I21" i="35"/>
  <c r="I23" i="35"/>
  <c r="I26" i="35"/>
  <c r="I27" i="35"/>
  <c r="I29" i="35"/>
  <c r="I30" i="35"/>
  <c r="I31" i="35"/>
  <c r="I36" i="35"/>
  <c r="I37" i="35"/>
  <c r="I42" i="35"/>
  <c r="I43" i="35"/>
  <c r="I44" i="35"/>
  <c r="I45" i="35"/>
  <c r="I46" i="35"/>
  <c r="I47" i="35"/>
  <c r="I48" i="35"/>
  <c r="I49" i="35"/>
  <c r="I50" i="35"/>
  <c r="I51" i="35"/>
  <c r="I56" i="35"/>
  <c r="I57" i="35"/>
  <c r="I58" i="35"/>
  <c r="I60" i="35"/>
  <c r="I61" i="35"/>
  <c r="I62" i="35"/>
  <c r="I63" i="35"/>
  <c r="I64" i="35"/>
  <c r="I65" i="35"/>
  <c r="I67" i="35"/>
  <c r="I69" i="35"/>
  <c r="I70" i="35"/>
  <c r="I71" i="35"/>
  <c r="I73" i="35"/>
  <c r="I75" i="35"/>
  <c r="I77" i="35"/>
  <c r="I78" i="35"/>
  <c r="I80" i="35"/>
  <c r="I81" i="35"/>
  <c r="I83" i="35"/>
  <c r="I84" i="35"/>
  <c r="I85" i="35"/>
  <c r="I86" i="35"/>
  <c r="I87" i="35"/>
  <c r="I89" i="35"/>
  <c r="I90" i="35"/>
  <c r="I94" i="35"/>
  <c r="I95" i="35"/>
  <c r="I96" i="35"/>
  <c r="I98" i="35"/>
  <c r="I99" i="35"/>
  <c r="I101" i="35"/>
  <c r="I103" i="35"/>
  <c r="I104" i="35"/>
  <c r="I106" i="35"/>
  <c r="I108" i="35"/>
  <c r="I110" i="35"/>
  <c r="I111" i="35"/>
  <c r="I112" i="35"/>
  <c r="I113" i="35"/>
  <c r="I114" i="35"/>
  <c r="I119" i="35"/>
  <c r="I120" i="35"/>
  <c r="I121" i="35"/>
  <c r="I126" i="35"/>
  <c r="I127" i="35"/>
  <c r="I128" i="35"/>
  <c r="I129" i="35"/>
  <c r="I130" i="35"/>
  <c r="I131" i="35"/>
  <c r="I136" i="35"/>
  <c r="I137" i="35"/>
  <c r="I138" i="35"/>
  <c r="I140" i="35"/>
  <c r="L140" i="35" s="1"/>
  <c r="I141" i="35"/>
  <c r="I143" i="35"/>
  <c r="I145" i="35"/>
  <c r="I146" i="35"/>
  <c r="I147" i="35"/>
  <c r="I148" i="35"/>
  <c r="I152" i="35"/>
  <c r="I154" i="35"/>
  <c r="I155" i="35"/>
  <c r="I157" i="35"/>
  <c r="I158" i="35"/>
  <c r="I163" i="35"/>
  <c r="I164" i="35"/>
  <c r="I165" i="35"/>
  <c r="L165" i="35" s="1"/>
  <c r="I166" i="35"/>
  <c r="I167" i="35"/>
  <c r="I172" i="35"/>
  <c r="I174" i="35"/>
  <c r="I176" i="35"/>
  <c r="I177" i="35"/>
  <c r="I179" i="35"/>
  <c r="I181" i="35"/>
  <c r="I182" i="35"/>
  <c r="I183" i="35"/>
  <c r="I185" i="35"/>
  <c r="I186" i="35"/>
  <c r="I187" i="35"/>
  <c r="I188" i="35"/>
  <c r="I192" i="35"/>
  <c r="I193" i="35"/>
  <c r="I195" i="35"/>
  <c r="I196" i="35"/>
  <c r="I197" i="35"/>
  <c r="I198" i="35"/>
  <c r="I199" i="35"/>
  <c r="I200" i="35"/>
  <c r="L200" i="35" s="1"/>
  <c r="I201" i="35"/>
  <c r="I202" i="35"/>
  <c r="I203" i="35"/>
  <c r="I204" i="35"/>
  <c r="I208" i="35"/>
  <c r="I210" i="35"/>
  <c r="I211" i="35"/>
  <c r="I212" i="35"/>
  <c r="I213" i="35"/>
  <c r="I215" i="35"/>
  <c r="I217" i="35"/>
  <c r="I218" i="35"/>
  <c r="I219" i="35"/>
  <c r="I220" i="35"/>
  <c r="I221" i="35"/>
  <c r="I222" i="35"/>
  <c r="I224" i="35"/>
  <c r="I226" i="35"/>
  <c r="I227" i="35"/>
  <c r="I228" i="35"/>
  <c r="I230" i="35"/>
  <c r="I231" i="35"/>
  <c r="I232" i="35"/>
  <c r="I234" i="35"/>
  <c r="I235" i="35"/>
  <c r="I237" i="35"/>
  <c r="I238" i="35"/>
  <c r="I240" i="35"/>
  <c r="I241" i="35"/>
  <c r="I242" i="35"/>
  <c r="I243" i="35"/>
  <c r="I245" i="35"/>
  <c r="I246" i="35"/>
  <c r="I247" i="35"/>
  <c r="I249" i="35"/>
  <c r="I250" i="35"/>
  <c r="I252" i="35"/>
  <c r="I253" i="35"/>
  <c r="I254" i="35"/>
  <c r="I255" i="35"/>
  <c r="I256" i="35"/>
  <c r="I257" i="35"/>
  <c r="K17" i="35"/>
  <c r="K18" i="35"/>
  <c r="K20" i="35"/>
  <c r="L20" i="35"/>
  <c r="K21" i="35"/>
  <c r="L21" i="35" s="1"/>
  <c r="K23" i="35"/>
  <c r="L23" i="35" s="1"/>
  <c r="K26" i="35"/>
  <c r="K27" i="35"/>
  <c r="K29" i="35"/>
  <c r="L29" i="35" s="1"/>
  <c r="K30" i="35"/>
  <c r="L30" i="35" s="1"/>
  <c r="K31" i="35"/>
  <c r="L31" i="35" s="1"/>
  <c r="K36" i="35"/>
  <c r="L36" i="35" s="1"/>
  <c r="K37" i="35"/>
  <c r="L37" i="35" s="1"/>
  <c r="K42" i="35"/>
  <c r="L42" i="35" s="1"/>
  <c r="K43" i="35"/>
  <c r="K44" i="35"/>
  <c r="K45" i="35"/>
  <c r="K46" i="35"/>
  <c r="K47" i="35"/>
  <c r="L47" i="35" s="1"/>
  <c r="K48" i="35"/>
  <c r="K49" i="35"/>
  <c r="L49" i="35" s="1"/>
  <c r="K50" i="35"/>
  <c r="L50" i="35" s="1"/>
  <c r="K51" i="35"/>
  <c r="L51" i="35" s="1"/>
  <c r="K56" i="35"/>
  <c r="L56" i="35" s="1"/>
  <c r="K57" i="35"/>
  <c r="K58" i="35"/>
  <c r="K60" i="35"/>
  <c r="K61" i="35"/>
  <c r="K62" i="35"/>
  <c r="L62" i="35" s="1"/>
  <c r="K63" i="35"/>
  <c r="L63" i="35" s="1"/>
  <c r="K64" i="35"/>
  <c r="K65" i="35"/>
  <c r="K67" i="35"/>
  <c r="L67" i="35" s="1"/>
  <c r="K69" i="35"/>
  <c r="L69" i="35" s="1"/>
  <c r="K70" i="35"/>
  <c r="L70" i="35" s="1"/>
  <c r="K71" i="35"/>
  <c r="L71" i="35" s="1"/>
  <c r="K73" i="35"/>
  <c r="K75" i="35"/>
  <c r="L75" i="35"/>
  <c r="K77" i="35"/>
  <c r="L77" i="35"/>
  <c r="K81" i="35"/>
  <c r="L81" i="35" s="1"/>
  <c r="K89" i="35"/>
  <c r="K90" i="35"/>
  <c r="K94" i="35"/>
  <c r="K95" i="35"/>
  <c r="K96" i="35"/>
  <c r="K104" i="35"/>
  <c r="K106" i="35"/>
  <c r="K108" i="35"/>
  <c r="K110" i="35"/>
  <c r="L110" i="35" s="1"/>
  <c r="K111" i="35"/>
  <c r="L111" i="35"/>
  <c r="K112" i="35"/>
  <c r="K113" i="35"/>
  <c r="K114" i="35"/>
  <c r="K119" i="35"/>
  <c r="K120" i="35"/>
  <c r="K121" i="35"/>
  <c r="K126" i="35"/>
  <c r="K127" i="35"/>
  <c r="K128" i="35"/>
  <c r="L128" i="35" s="1"/>
  <c r="K129" i="35"/>
  <c r="L129" i="35"/>
  <c r="K130" i="35"/>
  <c r="L130" i="35" s="1"/>
  <c r="K131" i="35"/>
  <c r="K136" i="35"/>
  <c r="K137" i="35"/>
  <c r="K138" i="35"/>
  <c r="K140" i="35"/>
  <c r="K141" i="35"/>
  <c r="K143" i="35"/>
  <c r="K145" i="35"/>
  <c r="K146" i="35"/>
  <c r="L146" i="35" s="1"/>
  <c r="K152" i="35"/>
  <c r="K154" i="35"/>
  <c r="K155" i="35"/>
  <c r="K157" i="35"/>
  <c r="K158" i="35"/>
  <c r="K163" i="35"/>
  <c r="K164" i="35"/>
  <c r="K165" i="35"/>
  <c r="K166" i="35"/>
  <c r="K167" i="35"/>
  <c r="K172" i="35"/>
  <c r="K174" i="35"/>
  <c r="L174" i="35" s="1"/>
  <c r="K176" i="35"/>
  <c r="K177" i="35"/>
  <c r="K179" i="35"/>
  <c r="K181" i="35"/>
  <c r="K182" i="35"/>
  <c r="K183" i="35"/>
  <c r="K192" i="35"/>
  <c r="K193" i="35"/>
  <c r="K197" i="35"/>
  <c r="L197" i="35" s="1"/>
  <c r="K198" i="35"/>
  <c r="L198" i="35" s="1"/>
  <c r="K199" i="35"/>
  <c r="K200" i="35"/>
  <c r="K201" i="35"/>
  <c r="K202" i="35"/>
  <c r="K203" i="35"/>
  <c r="K204" i="35"/>
  <c r="L204" i="35" s="1"/>
  <c r="K208" i="35"/>
  <c r="K210" i="35"/>
  <c r="K211" i="35"/>
  <c r="K212" i="35"/>
  <c r="L212" i="35" s="1"/>
  <c r="K213" i="35"/>
  <c r="L213" i="35" s="1"/>
  <c r="K215" i="35"/>
  <c r="K224" i="35"/>
  <c r="L224" i="35"/>
  <c r="K227" i="35"/>
  <c r="L227" i="35"/>
  <c r="K228" i="35"/>
  <c r="L228" i="35" s="1"/>
  <c r="K235" i="35"/>
  <c r="K238" i="35"/>
  <c r="K240" i="35"/>
  <c r="L240" i="35" s="1"/>
  <c r="K241" i="35"/>
  <c r="L241" i="35" s="1"/>
  <c r="K245" i="35"/>
  <c r="L245" i="35" s="1"/>
  <c r="K246" i="35"/>
  <c r="K247" i="35"/>
  <c r="K249" i="35"/>
  <c r="K250" i="35"/>
  <c r="K252" i="35"/>
  <c r="K253" i="35"/>
  <c r="K257" i="35"/>
  <c r="L257" i="35" s="1"/>
  <c r="K16" i="49"/>
  <c r="K17" i="49"/>
  <c r="K18" i="49"/>
  <c r="K19" i="49"/>
  <c r="K20" i="49"/>
  <c r="K22" i="49"/>
  <c r="K23" i="49"/>
  <c r="K26" i="49"/>
  <c r="K28" i="49"/>
  <c r="K29" i="49"/>
  <c r="K30" i="49"/>
  <c r="K31" i="49"/>
  <c r="K35" i="49"/>
  <c r="K37" i="49"/>
  <c r="K38" i="49"/>
  <c r="K39" i="49"/>
  <c r="K40" i="49"/>
  <c r="K41" i="49"/>
  <c r="K42" i="49"/>
  <c r="K43" i="49"/>
  <c r="K44" i="49"/>
  <c r="K45" i="49"/>
  <c r="K46" i="49"/>
  <c r="K48" i="49"/>
  <c r="K49" i="49"/>
  <c r="K50" i="49"/>
  <c r="K51" i="49"/>
  <c r="K53" i="49"/>
  <c r="K55" i="49"/>
  <c r="K56" i="49"/>
  <c r="K57" i="49"/>
  <c r="K58" i="49"/>
  <c r="K59" i="49"/>
  <c r="K60" i="49"/>
  <c r="K62" i="49"/>
  <c r="K63" i="49"/>
  <c r="K64" i="49"/>
  <c r="K65" i="49"/>
  <c r="K66" i="49"/>
  <c r="K67" i="49"/>
  <c r="K68" i="49"/>
  <c r="K71" i="49"/>
  <c r="K72" i="49"/>
  <c r="K73" i="49"/>
  <c r="K74" i="49"/>
  <c r="K75" i="49"/>
  <c r="K76" i="49"/>
  <c r="K78" i="49"/>
  <c r="K79" i="49"/>
  <c r="K80" i="49"/>
  <c r="K82" i="49"/>
  <c r="K83" i="49"/>
  <c r="K84" i="49"/>
  <c r="K85" i="49"/>
  <c r="K86" i="49"/>
  <c r="K87" i="49"/>
  <c r="K88" i="49"/>
  <c r="K89" i="49"/>
  <c r="K90" i="49"/>
  <c r="K94" i="49"/>
  <c r="K95" i="49"/>
  <c r="K96" i="49"/>
  <c r="K97" i="49"/>
  <c r="K98" i="49"/>
  <c r="K99" i="49"/>
  <c r="K100" i="49"/>
  <c r="K101" i="49"/>
  <c r="K103" i="49"/>
  <c r="K104" i="49"/>
  <c r="K105" i="49"/>
  <c r="K106" i="49"/>
  <c r="K107" i="49"/>
  <c r="K108" i="49"/>
  <c r="K109" i="49"/>
  <c r="K111" i="49"/>
  <c r="K112" i="49"/>
  <c r="K113" i="49"/>
  <c r="K114" i="49"/>
  <c r="K115" i="49"/>
  <c r="K116" i="49"/>
  <c r="K117" i="49"/>
  <c r="K119" i="49"/>
  <c r="K120" i="49"/>
  <c r="K121" i="49"/>
  <c r="K122" i="49"/>
  <c r="K123" i="49"/>
  <c r="K124" i="49"/>
  <c r="K125" i="49"/>
  <c r="K127" i="49"/>
  <c r="K128" i="49"/>
  <c r="K129" i="49"/>
  <c r="K130" i="49"/>
  <c r="K131" i="49"/>
  <c r="K132" i="49"/>
  <c r="K133" i="49"/>
  <c r="K135" i="49"/>
  <c r="K136" i="49"/>
  <c r="K137" i="49"/>
  <c r="K138" i="49"/>
  <c r="K139" i="49"/>
  <c r="K140" i="49"/>
  <c r="K141" i="49"/>
  <c r="K143" i="49"/>
  <c r="K144" i="49"/>
  <c r="K145" i="49"/>
  <c r="K146" i="49"/>
  <c r="K147" i="49"/>
  <c r="K148" i="49"/>
  <c r="K149" i="49"/>
  <c r="K151" i="49"/>
  <c r="K152" i="49"/>
  <c r="K153" i="49"/>
  <c r="K154" i="49"/>
  <c r="K155" i="49"/>
  <c r="K156" i="49"/>
  <c r="K157" i="49"/>
  <c r="K158" i="49"/>
  <c r="K160" i="49"/>
  <c r="K161" i="49"/>
  <c r="K162" i="49"/>
  <c r="K163" i="49"/>
  <c r="K164" i="49"/>
  <c r="K165" i="49"/>
  <c r="K166" i="49"/>
  <c r="K168" i="49"/>
  <c r="K169" i="49"/>
  <c r="K170" i="49"/>
  <c r="K171" i="49"/>
  <c r="K172" i="49"/>
  <c r="K173" i="49"/>
  <c r="K174" i="49"/>
  <c r="K175" i="49"/>
  <c r="K177" i="49"/>
  <c r="K178" i="49"/>
  <c r="K179" i="49"/>
  <c r="K180" i="49"/>
  <c r="K181" i="49"/>
  <c r="K182" i="49"/>
  <c r="K183" i="49"/>
  <c r="K185" i="49"/>
  <c r="K186" i="49"/>
  <c r="K187" i="49"/>
  <c r="K188" i="49"/>
  <c r="K189" i="49"/>
  <c r="K190" i="49"/>
  <c r="K191" i="49"/>
  <c r="K192" i="49"/>
  <c r="K194" i="49"/>
  <c r="K195" i="49"/>
  <c r="K196" i="49"/>
  <c r="K197" i="49"/>
  <c r="K198" i="49"/>
  <c r="K199" i="49"/>
  <c r="K200" i="49"/>
  <c r="K201" i="49"/>
  <c r="K202" i="49"/>
  <c r="K204" i="49"/>
  <c r="K205" i="49"/>
  <c r="K206" i="49"/>
  <c r="K207" i="49"/>
  <c r="K208" i="49"/>
  <c r="K209" i="49"/>
  <c r="K210" i="49"/>
  <c r="K212" i="49"/>
  <c r="K213" i="49"/>
  <c r="K214" i="49"/>
  <c r="K215" i="49"/>
  <c r="K216" i="49"/>
  <c r="K217" i="49"/>
  <c r="K218" i="49"/>
  <c r="K220" i="49"/>
  <c r="K221" i="49"/>
  <c r="K222" i="49"/>
  <c r="K223" i="49"/>
  <c r="K224" i="49"/>
  <c r="K225" i="49"/>
  <c r="K226" i="49"/>
  <c r="K228" i="49"/>
  <c r="K229" i="49"/>
  <c r="K230" i="49"/>
  <c r="K231" i="49"/>
  <c r="K232" i="49"/>
  <c r="K233" i="49"/>
  <c r="K234" i="49"/>
  <c r="K236" i="49"/>
  <c r="K237" i="49"/>
  <c r="K238" i="49"/>
  <c r="K239" i="49"/>
  <c r="K240" i="49"/>
  <c r="K241" i="49"/>
  <c r="K242" i="49"/>
  <c r="K244" i="49"/>
  <c r="K245" i="49"/>
  <c r="K246" i="49"/>
  <c r="K247" i="49"/>
  <c r="K248" i="49"/>
  <c r="L248" i="49"/>
  <c r="K249" i="49"/>
  <c r="K250" i="49"/>
  <c r="K252" i="49"/>
  <c r="K253" i="49"/>
  <c r="K254" i="49"/>
  <c r="K255" i="49"/>
  <c r="K256" i="49"/>
  <c r="K257" i="49"/>
  <c r="K258" i="49"/>
  <c r="K260" i="49"/>
  <c r="K261" i="49"/>
  <c r="K262" i="49"/>
  <c r="K263" i="49"/>
  <c r="K264" i="49"/>
  <c r="K265" i="49"/>
  <c r="K266" i="49"/>
  <c r="K268" i="49"/>
  <c r="K269" i="49"/>
  <c r="K270" i="49"/>
  <c r="K271" i="49"/>
  <c r="K272" i="49"/>
  <c r="K273" i="49"/>
  <c r="K274" i="49"/>
  <c r="K276" i="49"/>
  <c r="K277" i="49"/>
  <c r="K278" i="49"/>
  <c r="K279" i="49"/>
  <c r="K280" i="49"/>
  <c r="K281" i="49"/>
  <c r="K282" i="49"/>
  <c r="K284" i="49"/>
  <c r="K285" i="49"/>
  <c r="K286" i="49"/>
  <c r="K287" i="49"/>
  <c r="K288" i="49"/>
  <c r="K289" i="49"/>
  <c r="K290" i="49"/>
  <c r="K292" i="49"/>
  <c r="K293" i="49"/>
  <c r="K294" i="49"/>
  <c r="K295" i="49"/>
  <c r="K296" i="49"/>
  <c r="K297" i="49"/>
  <c r="K298" i="49"/>
  <c r="K300" i="49"/>
  <c r="K301" i="49"/>
  <c r="K302" i="49"/>
  <c r="K303" i="49"/>
  <c r="L303" i="49" s="1"/>
  <c r="K304" i="49"/>
  <c r="K305" i="49"/>
  <c r="K306" i="49"/>
  <c r="K309" i="49"/>
  <c r="K310" i="49"/>
  <c r="K311" i="49"/>
  <c r="K312" i="49"/>
  <c r="K313" i="49"/>
  <c r="K315" i="49"/>
  <c r="K316" i="49"/>
  <c r="K317" i="49"/>
  <c r="K318" i="49"/>
  <c r="K320" i="49"/>
  <c r="K321" i="49"/>
  <c r="K322" i="49"/>
  <c r="K323" i="49"/>
  <c r="K324" i="49"/>
  <c r="K325" i="49"/>
  <c r="K327" i="49"/>
  <c r="K328" i="49"/>
  <c r="K329" i="49"/>
  <c r="K330" i="49"/>
  <c r="K331" i="49"/>
  <c r="K332" i="49"/>
  <c r="K334" i="49"/>
  <c r="K335" i="49"/>
  <c r="K336" i="49"/>
  <c r="K337" i="49"/>
  <c r="K339" i="49"/>
  <c r="K340" i="49"/>
  <c r="K341" i="49"/>
  <c r="K342" i="49"/>
  <c r="K343" i="49"/>
  <c r="K344" i="49"/>
  <c r="K346" i="49"/>
  <c r="K347" i="49"/>
  <c r="K348" i="49"/>
  <c r="K349" i="49"/>
  <c r="K350" i="49"/>
  <c r="K351" i="49"/>
  <c r="K353" i="49"/>
  <c r="K354" i="49"/>
  <c r="K355" i="49"/>
  <c r="K356" i="49"/>
  <c r="K357" i="49"/>
  <c r="K358" i="49"/>
  <c r="K360" i="49"/>
  <c r="K361" i="49"/>
  <c r="K362" i="49"/>
  <c r="K363" i="49"/>
  <c r="K365" i="49"/>
  <c r="K366" i="49"/>
  <c r="K367" i="49"/>
  <c r="K368" i="49"/>
  <c r="K370" i="49"/>
  <c r="K371" i="49"/>
  <c r="K372" i="49"/>
  <c r="K373" i="49"/>
  <c r="K374" i="49"/>
  <c r="K375" i="49"/>
  <c r="K377" i="49"/>
  <c r="K378" i="49"/>
  <c r="K379" i="49"/>
  <c r="K380" i="49"/>
  <c r="K382" i="49"/>
  <c r="K383" i="49"/>
  <c r="K384" i="49"/>
  <c r="K386" i="49"/>
  <c r="K387" i="49"/>
  <c r="K388" i="49"/>
  <c r="K389" i="49"/>
  <c r="K391" i="49"/>
  <c r="K392" i="49"/>
  <c r="K393" i="49"/>
  <c r="K394" i="49"/>
  <c r="K395" i="49"/>
  <c r="K397" i="49"/>
  <c r="K398" i="49"/>
  <c r="K399" i="49"/>
  <c r="K400" i="49"/>
  <c r="K401" i="49"/>
  <c r="K402" i="49"/>
  <c r="K404" i="49"/>
  <c r="K405" i="49"/>
  <c r="K406" i="49"/>
  <c r="K407" i="49"/>
  <c r="K408" i="49"/>
  <c r="K409" i="49"/>
  <c r="K411" i="49"/>
  <c r="K412" i="49"/>
  <c r="K413" i="49"/>
  <c r="K414" i="49"/>
  <c r="K415" i="49"/>
  <c r="K417" i="49"/>
  <c r="K418" i="49"/>
  <c r="L418" i="49" s="1"/>
  <c r="K419" i="49"/>
  <c r="K420" i="49"/>
  <c r="K421" i="49"/>
  <c r="K422" i="49"/>
  <c r="K424" i="49"/>
  <c r="K425" i="49"/>
  <c r="K426" i="49"/>
  <c r="K427" i="49"/>
  <c r="K428" i="49"/>
  <c r="K430" i="49"/>
  <c r="K431" i="49"/>
  <c r="K432" i="49"/>
  <c r="K433" i="49"/>
  <c r="K434" i="49"/>
  <c r="K435" i="49"/>
  <c r="K436" i="49"/>
  <c r="K438" i="49"/>
  <c r="K439" i="49"/>
  <c r="K440" i="49"/>
  <c r="K441" i="49"/>
  <c r="K442" i="49"/>
  <c r="K443" i="49"/>
  <c r="K445" i="49"/>
  <c r="K446" i="49"/>
  <c r="K447" i="49"/>
  <c r="K448" i="49"/>
  <c r="K450" i="49"/>
  <c r="K451" i="49"/>
  <c r="K452" i="49"/>
  <c r="K453" i="49"/>
  <c r="K458" i="49"/>
  <c r="K461" i="49"/>
  <c r="K462" i="49"/>
  <c r="K463" i="49"/>
  <c r="K464" i="49"/>
  <c r="K465" i="49"/>
  <c r="K466" i="49"/>
  <c r="K467" i="49"/>
  <c r="K468" i="49"/>
  <c r="K469" i="49"/>
  <c r="K470" i="49"/>
  <c r="K471" i="49"/>
  <c r="K473" i="49"/>
  <c r="K474" i="49"/>
  <c r="K475" i="49"/>
  <c r="K476" i="49"/>
  <c r="K477" i="49"/>
  <c r="K478" i="49"/>
  <c r="K481" i="49"/>
  <c r="K482" i="49"/>
  <c r="K483" i="49"/>
  <c r="K484" i="49"/>
  <c r="K486" i="49"/>
  <c r="K487" i="49"/>
  <c r="K488" i="49"/>
  <c r="K489" i="49"/>
  <c r="K492" i="49"/>
  <c r="K493" i="49"/>
  <c r="K494" i="49"/>
  <c r="K495" i="49"/>
  <c r="K496" i="49"/>
  <c r="K497" i="49"/>
  <c r="K498" i="49"/>
  <c r="K500" i="49"/>
  <c r="K504" i="49"/>
  <c r="K505" i="49"/>
  <c r="K506" i="49"/>
  <c r="K507" i="49"/>
  <c r="K508" i="49"/>
  <c r="K509" i="49"/>
  <c r="K513" i="49"/>
  <c r="K514" i="49"/>
  <c r="K515" i="49"/>
  <c r="K516" i="49"/>
  <c r="K517" i="49"/>
  <c r="K518" i="49"/>
  <c r="K519" i="49"/>
  <c r="K520" i="49"/>
  <c r="K521" i="49"/>
  <c r="K522" i="49"/>
  <c r="K524" i="49"/>
  <c r="K525" i="49"/>
  <c r="K526" i="49"/>
  <c r="K527" i="49"/>
  <c r="K530" i="49"/>
  <c r="K531" i="49"/>
  <c r="K532" i="49"/>
  <c r="K533" i="49"/>
  <c r="K536" i="49"/>
  <c r="K537" i="49"/>
  <c r="K538" i="49"/>
  <c r="K539" i="49"/>
  <c r="K540" i="49"/>
  <c r="K541" i="49"/>
  <c r="K542" i="49"/>
  <c r="K543" i="49"/>
  <c r="K544" i="49"/>
  <c r="K545" i="49"/>
  <c r="K548" i="49"/>
  <c r="K549" i="49"/>
  <c r="K550" i="49"/>
  <c r="K551" i="49"/>
  <c r="K552" i="49"/>
  <c r="K553" i="49"/>
  <c r="K554" i="49"/>
  <c r="K555" i="49"/>
  <c r="K556" i="49"/>
  <c r="K557" i="49"/>
  <c r="K558" i="49"/>
  <c r="K559" i="49"/>
  <c r="K560" i="49"/>
  <c r="K561" i="49"/>
  <c r="K562" i="49"/>
  <c r="K563" i="49"/>
  <c r="K564" i="49"/>
  <c r="K565" i="49"/>
  <c r="K566" i="49"/>
  <c r="K569" i="49"/>
  <c r="K570" i="49"/>
  <c r="K571" i="49"/>
  <c r="K572" i="49"/>
  <c r="K573" i="49"/>
  <c r="K574" i="49"/>
  <c r="K575" i="49"/>
  <c r="K576" i="49"/>
  <c r="K577" i="49"/>
  <c r="K578" i="49"/>
  <c r="L578" i="49" s="1"/>
  <c r="K579" i="49"/>
  <c r="K580" i="49"/>
  <c r="K581" i="49"/>
  <c r="K582" i="49"/>
  <c r="K583" i="49"/>
  <c r="K584" i="49"/>
  <c r="K585" i="49"/>
  <c r="K586" i="49"/>
  <c r="K587" i="49"/>
  <c r="K588" i="49"/>
  <c r="K589" i="49"/>
  <c r="K590" i="49"/>
  <c r="K591" i="49"/>
  <c r="K593" i="49"/>
  <c r="K594" i="49"/>
  <c r="K595" i="49"/>
  <c r="K597" i="49"/>
  <c r="K598" i="49"/>
  <c r="K599" i="49"/>
  <c r="K602" i="49"/>
  <c r="K603" i="49"/>
  <c r="K604" i="49"/>
  <c r="K605" i="49"/>
  <c r="K606" i="49"/>
  <c r="K608" i="49"/>
  <c r="K609" i="49"/>
  <c r="K610" i="49"/>
  <c r="K611" i="49"/>
  <c r="K614" i="49"/>
  <c r="K615" i="49"/>
  <c r="K618" i="49"/>
  <c r="K619" i="49"/>
  <c r="K620" i="49"/>
  <c r="K621" i="49"/>
  <c r="K622" i="49"/>
  <c r="K623" i="49"/>
  <c r="K624" i="49"/>
  <c r="K625" i="49"/>
  <c r="K626" i="49"/>
  <c r="K627" i="49"/>
  <c r="K630" i="49"/>
  <c r="K631" i="49"/>
  <c r="K632" i="49"/>
  <c r="K633" i="49"/>
  <c r="K634" i="49"/>
  <c r="K635" i="49"/>
  <c r="K636" i="49"/>
  <c r="K639" i="49"/>
  <c r="K640" i="49"/>
  <c r="K641" i="49"/>
  <c r="K642" i="49"/>
  <c r="K643" i="49"/>
  <c r="K644" i="49"/>
  <c r="K645" i="49"/>
  <c r="K646" i="49"/>
  <c r="K650" i="49"/>
  <c r="K651" i="49"/>
  <c r="K652" i="49"/>
  <c r="K653" i="49"/>
  <c r="K654" i="49"/>
  <c r="K655" i="49"/>
  <c r="K656" i="49"/>
  <c r="K657" i="49"/>
  <c r="K658" i="49"/>
  <c r="L658" i="49" s="1"/>
  <c r="K659" i="49"/>
  <c r="K660" i="49"/>
  <c r="K661" i="49"/>
  <c r="K663" i="49"/>
  <c r="K665" i="49"/>
  <c r="K666" i="49"/>
  <c r="K667" i="49"/>
  <c r="K670" i="49"/>
  <c r="K671" i="49"/>
  <c r="K675" i="49"/>
  <c r="K676" i="49"/>
  <c r="K677" i="49"/>
  <c r="K678" i="49"/>
  <c r="K679" i="49"/>
  <c r="K681" i="49"/>
  <c r="K682" i="49"/>
  <c r="K683" i="49"/>
  <c r="K684" i="49"/>
  <c r="K686" i="49"/>
  <c r="K690" i="49"/>
  <c r="K692" i="49"/>
  <c r="K693" i="49"/>
  <c r="K694" i="49"/>
  <c r="K695" i="49"/>
  <c r="K696" i="49"/>
  <c r="K697" i="49"/>
  <c r="K698" i="49"/>
  <c r="K700" i="49"/>
  <c r="K701" i="49"/>
  <c r="K702" i="49"/>
  <c r="K703" i="49"/>
  <c r="K704" i="49"/>
  <c r="K705" i="49"/>
  <c r="K707" i="49"/>
  <c r="K708" i="49"/>
  <c r="K709" i="49"/>
  <c r="K710" i="49"/>
  <c r="K711" i="49"/>
  <c r="K712" i="49"/>
  <c r="K713" i="49"/>
  <c r="K714" i="49"/>
  <c r="K716" i="49"/>
  <c r="K717" i="49"/>
  <c r="K718" i="49"/>
  <c r="K719" i="49"/>
  <c r="I16" i="49"/>
  <c r="I17" i="49"/>
  <c r="I18" i="49"/>
  <c r="I19" i="49"/>
  <c r="I20" i="49"/>
  <c r="L20" i="49" s="1"/>
  <c r="I22" i="49"/>
  <c r="I23" i="49"/>
  <c r="I26" i="49"/>
  <c r="I28" i="49"/>
  <c r="I29" i="49"/>
  <c r="I30" i="49"/>
  <c r="I31" i="49"/>
  <c r="L31" i="49" s="1"/>
  <c r="I35" i="49"/>
  <c r="I37" i="49"/>
  <c r="L37" i="49" s="1"/>
  <c r="I38" i="49"/>
  <c r="I39" i="49"/>
  <c r="I40" i="49"/>
  <c r="I41" i="49"/>
  <c r="I42" i="49"/>
  <c r="I43" i="49"/>
  <c r="L43" i="49" s="1"/>
  <c r="I44" i="49"/>
  <c r="L44" i="49" s="1"/>
  <c r="I45" i="49"/>
  <c r="I46" i="49"/>
  <c r="I48" i="49"/>
  <c r="I49" i="49"/>
  <c r="L49" i="49" s="1"/>
  <c r="I50" i="49"/>
  <c r="I51" i="49"/>
  <c r="I53" i="49"/>
  <c r="I55" i="49"/>
  <c r="L55" i="49" s="1"/>
  <c r="I56" i="49"/>
  <c r="L56" i="49" s="1"/>
  <c r="I57" i="49"/>
  <c r="I58" i="49"/>
  <c r="I59" i="49"/>
  <c r="I60" i="49"/>
  <c r="I62" i="49"/>
  <c r="I63" i="49"/>
  <c r="I64" i="49"/>
  <c r="I65" i="49"/>
  <c r="I66" i="49"/>
  <c r="I67" i="49"/>
  <c r="L67" i="49" s="1"/>
  <c r="I68" i="49"/>
  <c r="L68" i="49" s="1"/>
  <c r="I71" i="49"/>
  <c r="I72" i="49"/>
  <c r="I73" i="49"/>
  <c r="L73" i="49" s="1"/>
  <c r="I74" i="49"/>
  <c r="I75" i="49"/>
  <c r="I76" i="49"/>
  <c r="I78" i="49"/>
  <c r="I79" i="49"/>
  <c r="L79" i="49" s="1"/>
  <c r="I80" i="49"/>
  <c r="L80" i="49" s="1"/>
  <c r="I82" i="49"/>
  <c r="I83" i="49"/>
  <c r="I84" i="49"/>
  <c r="I85" i="49"/>
  <c r="I86" i="49"/>
  <c r="I87" i="49"/>
  <c r="L87" i="49" s="1"/>
  <c r="I88" i="49"/>
  <c r="I89" i="49"/>
  <c r="I90" i="49"/>
  <c r="I94" i="49"/>
  <c r="I95" i="49"/>
  <c r="I96" i="49"/>
  <c r="I97" i="49"/>
  <c r="I98" i="49"/>
  <c r="I99" i="49"/>
  <c r="L99" i="49" s="1"/>
  <c r="I100" i="49"/>
  <c r="I101" i="49"/>
  <c r="I103" i="49"/>
  <c r="L103" i="49" s="1"/>
  <c r="I104" i="49"/>
  <c r="I105" i="49"/>
  <c r="L105" i="49" s="1"/>
  <c r="I106" i="49"/>
  <c r="I107" i="49"/>
  <c r="I108" i="49"/>
  <c r="I109" i="49"/>
  <c r="I111" i="49"/>
  <c r="I112" i="49"/>
  <c r="I113" i="49"/>
  <c r="I114" i="49"/>
  <c r="I115" i="49"/>
  <c r="I116" i="49"/>
  <c r="L116" i="49" s="1"/>
  <c r="I117" i="49"/>
  <c r="L117" i="49" s="1"/>
  <c r="I119" i="49"/>
  <c r="I120" i="49"/>
  <c r="I121" i="49"/>
  <c r="I122" i="49"/>
  <c r="L122" i="49" s="1"/>
  <c r="I123" i="49"/>
  <c r="I124" i="49"/>
  <c r="I125" i="49"/>
  <c r="I127" i="49"/>
  <c r="I128" i="49"/>
  <c r="L128" i="49" s="1"/>
  <c r="I129" i="49"/>
  <c r="L129" i="49" s="1"/>
  <c r="I130" i="49"/>
  <c r="I131" i="49"/>
  <c r="I132" i="49"/>
  <c r="I133" i="49"/>
  <c r="I135" i="49"/>
  <c r="I136" i="49"/>
  <c r="I137" i="49"/>
  <c r="I138" i="49"/>
  <c r="I139" i="49"/>
  <c r="I140" i="49"/>
  <c r="L140" i="49" s="1"/>
  <c r="I141" i="49"/>
  <c r="L141" i="49" s="1"/>
  <c r="I143" i="49"/>
  <c r="I144" i="49"/>
  <c r="I145" i="49"/>
  <c r="I146" i="49"/>
  <c r="L146" i="49" s="1"/>
  <c r="I147" i="49"/>
  <c r="I148" i="49"/>
  <c r="I149" i="49"/>
  <c r="I151" i="49"/>
  <c r="I152" i="49"/>
  <c r="I153" i="49"/>
  <c r="I154" i="49"/>
  <c r="I155" i="49"/>
  <c r="I156" i="49"/>
  <c r="I157" i="49"/>
  <c r="L157" i="49" s="1"/>
  <c r="I158" i="49"/>
  <c r="L158" i="49" s="1"/>
  <c r="I160" i="49"/>
  <c r="I161" i="49"/>
  <c r="I162" i="49"/>
  <c r="I163" i="49"/>
  <c r="L163" i="49" s="1"/>
  <c r="I164" i="49"/>
  <c r="L164" i="49" s="1"/>
  <c r="I165" i="49"/>
  <c r="L165" i="49" s="1"/>
  <c r="I166" i="49"/>
  <c r="I168" i="49"/>
  <c r="I169" i="49"/>
  <c r="L169" i="49" s="1"/>
  <c r="I170" i="49"/>
  <c r="L170" i="49" s="1"/>
  <c r="I171" i="49"/>
  <c r="L171" i="49" s="1"/>
  <c r="I172" i="49"/>
  <c r="I173" i="49"/>
  <c r="I174" i="49"/>
  <c r="I175" i="49"/>
  <c r="L175" i="49" s="1"/>
  <c r="I177" i="49"/>
  <c r="L177" i="49" s="1"/>
  <c r="I178" i="49"/>
  <c r="I179" i="49"/>
  <c r="I180" i="49"/>
  <c r="I181" i="49"/>
  <c r="L181" i="49" s="1"/>
  <c r="I182" i="49"/>
  <c r="L182" i="49" s="1"/>
  <c r="I183" i="49"/>
  <c r="L183" i="49" s="1"/>
  <c r="I185" i="49"/>
  <c r="I186" i="49"/>
  <c r="I187" i="49"/>
  <c r="L187" i="49" s="1"/>
  <c r="I188" i="49"/>
  <c r="L188" i="49" s="1"/>
  <c r="I189" i="49"/>
  <c r="L189" i="49" s="1"/>
  <c r="I190" i="49"/>
  <c r="I191" i="49"/>
  <c r="I192" i="49"/>
  <c r="I194" i="49"/>
  <c r="L194" i="49" s="1"/>
  <c r="I195" i="49"/>
  <c r="L195" i="49" s="1"/>
  <c r="I196" i="49"/>
  <c r="I197" i="49"/>
  <c r="I198" i="49"/>
  <c r="I199" i="49"/>
  <c r="L199" i="49" s="1"/>
  <c r="I200" i="49"/>
  <c r="L200" i="49" s="1"/>
  <c r="I201" i="49"/>
  <c r="L201" i="49" s="1"/>
  <c r="I202" i="49"/>
  <c r="I204" i="49"/>
  <c r="I205" i="49"/>
  <c r="L205" i="49" s="1"/>
  <c r="I206" i="49"/>
  <c r="L206" i="49" s="1"/>
  <c r="I207" i="49"/>
  <c r="L207" i="49" s="1"/>
  <c r="I208" i="49"/>
  <c r="I209" i="49"/>
  <c r="I210" i="49"/>
  <c r="I212" i="49"/>
  <c r="L212" i="49" s="1"/>
  <c r="I213" i="49"/>
  <c r="L213" i="49" s="1"/>
  <c r="I214" i="49"/>
  <c r="I215" i="49"/>
  <c r="I216" i="49"/>
  <c r="I217" i="49"/>
  <c r="L217" i="49" s="1"/>
  <c r="I218" i="49"/>
  <c r="L218" i="49" s="1"/>
  <c r="I220" i="49"/>
  <c r="I221" i="49"/>
  <c r="I222" i="49"/>
  <c r="I223" i="49"/>
  <c r="L223" i="49" s="1"/>
  <c r="I224" i="49"/>
  <c r="I225" i="49"/>
  <c r="I226" i="49"/>
  <c r="I228" i="49"/>
  <c r="I229" i="49"/>
  <c r="L229" i="49" s="1"/>
  <c r="I230" i="49"/>
  <c r="L230" i="49" s="1"/>
  <c r="I231" i="49"/>
  <c r="L231" i="49" s="1"/>
  <c r="I232" i="49"/>
  <c r="I233" i="49"/>
  <c r="I234" i="49"/>
  <c r="I236" i="49"/>
  <c r="L236" i="49" s="1"/>
  <c r="I237" i="49"/>
  <c r="I238" i="49"/>
  <c r="I239" i="49"/>
  <c r="I240" i="49"/>
  <c r="I241" i="49"/>
  <c r="L241" i="49" s="1"/>
  <c r="I242" i="49"/>
  <c r="L242" i="49" s="1"/>
  <c r="I244" i="49"/>
  <c r="I245" i="49"/>
  <c r="I246" i="49"/>
  <c r="I247" i="49"/>
  <c r="I248" i="49"/>
  <c r="I249" i="49"/>
  <c r="I250" i="49"/>
  <c r="I252" i="49"/>
  <c r="I253" i="49"/>
  <c r="L253" i="49" s="1"/>
  <c r="I254" i="49"/>
  <c r="I255" i="49"/>
  <c r="I256" i="49"/>
  <c r="I257" i="49"/>
  <c r="I258" i="49"/>
  <c r="I260" i="49"/>
  <c r="I261" i="49"/>
  <c r="I262" i="49"/>
  <c r="I263" i="49"/>
  <c r="I264" i="49"/>
  <c r="I265" i="49"/>
  <c r="L265" i="49" s="1"/>
  <c r="I266" i="49"/>
  <c r="L266" i="49" s="1"/>
  <c r="I268" i="49"/>
  <c r="I269" i="49"/>
  <c r="I270" i="49"/>
  <c r="I271" i="49"/>
  <c r="I272" i="49"/>
  <c r="I273" i="49"/>
  <c r="I274" i="49"/>
  <c r="I276" i="49"/>
  <c r="I277" i="49"/>
  <c r="I278" i="49"/>
  <c r="L278" i="49" s="1"/>
  <c r="I279" i="49"/>
  <c r="I280" i="49"/>
  <c r="I281" i="49"/>
  <c r="I282" i="49"/>
  <c r="I284" i="49"/>
  <c r="I285" i="49"/>
  <c r="I286" i="49"/>
  <c r="I287" i="49"/>
  <c r="I288" i="49"/>
  <c r="I289" i="49"/>
  <c r="I290" i="49"/>
  <c r="I292" i="49"/>
  <c r="I293" i="49"/>
  <c r="I294" i="49"/>
  <c r="I295" i="49"/>
  <c r="I296" i="49"/>
  <c r="I297" i="49"/>
  <c r="I298" i="49"/>
  <c r="I300" i="49"/>
  <c r="I301" i="49"/>
  <c r="I302" i="49"/>
  <c r="I303" i="49"/>
  <c r="I304" i="49"/>
  <c r="I305" i="49"/>
  <c r="I306" i="49"/>
  <c r="I309" i="49"/>
  <c r="L309" i="49" s="1"/>
  <c r="I310" i="49"/>
  <c r="I311" i="49"/>
  <c r="I312" i="49"/>
  <c r="I313" i="49"/>
  <c r="I315" i="49"/>
  <c r="I316" i="49"/>
  <c r="I317" i="49"/>
  <c r="I318" i="49"/>
  <c r="I320" i="49"/>
  <c r="I321" i="49"/>
  <c r="L321" i="49" s="1"/>
  <c r="I322" i="49"/>
  <c r="I323" i="49"/>
  <c r="I324" i="49"/>
  <c r="I325" i="49"/>
  <c r="I327" i="49"/>
  <c r="I328" i="49"/>
  <c r="I329" i="49"/>
  <c r="I330" i="49"/>
  <c r="I331" i="49"/>
  <c r="I332" i="49"/>
  <c r="I334" i="49"/>
  <c r="I335" i="49"/>
  <c r="I336" i="49"/>
  <c r="I337" i="49"/>
  <c r="L337" i="49" s="1"/>
  <c r="I339" i="49"/>
  <c r="I340" i="49"/>
  <c r="I341" i="49"/>
  <c r="I342" i="49"/>
  <c r="I343" i="49"/>
  <c r="I344" i="49"/>
  <c r="I346" i="49"/>
  <c r="I347" i="49"/>
  <c r="I348" i="49"/>
  <c r="I349" i="49"/>
  <c r="L349" i="49" s="1"/>
  <c r="I350" i="49"/>
  <c r="L350" i="49" s="1"/>
  <c r="I351" i="49"/>
  <c r="L351" i="49" s="1"/>
  <c r="I353" i="49"/>
  <c r="I354" i="49"/>
  <c r="I355" i="49"/>
  <c r="I356" i="49"/>
  <c r="I357" i="49"/>
  <c r="I358" i="49"/>
  <c r="I360" i="49"/>
  <c r="I361" i="49"/>
  <c r="I362" i="49"/>
  <c r="I363" i="49"/>
  <c r="L363" i="49" s="1"/>
  <c r="I365" i="49"/>
  <c r="I366" i="49"/>
  <c r="I367" i="49"/>
  <c r="I368" i="49"/>
  <c r="I370" i="49"/>
  <c r="I371" i="49"/>
  <c r="I372" i="49"/>
  <c r="I373" i="49"/>
  <c r="I374" i="49"/>
  <c r="I375" i="49"/>
  <c r="I377" i="49"/>
  <c r="I378" i="49"/>
  <c r="I379" i="49"/>
  <c r="I380" i="49"/>
  <c r="I382" i="49"/>
  <c r="I383" i="49"/>
  <c r="I384" i="49"/>
  <c r="I386" i="49"/>
  <c r="I387" i="49"/>
  <c r="I388" i="49"/>
  <c r="I389" i="49"/>
  <c r="I391" i="49"/>
  <c r="I392" i="49"/>
  <c r="I393" i="49"/>
  <c r="L393" i="49" s="1"/>
  <c r="I394" i="49"/>
  <c r="I395" i="49"/>
  <c r="I397" i="49"/>
  <c r="I398" i="49"/>
  <c r="I399" i="49"/>
  <c r="I400" i="49"/>
  <c r="I401" i="49"/>
  <c r="I402" i="49"/>
  <c r="I404" i="49"/>
  <c r="I405" i="49"/>
  <c r="I406" i="49"/>
  <c r="I407" i="49"/>
  <c r="I408" i="49"/>
  <c r="I409" i="49"/>
  <c r="I411" i="49"/>
  <c r="I412" i="49"/>
  <c r="I413" i="49"/>
  <c r="I414" i="49"/>
  <c r="I415" i="49"/>
  <c r="I417" i="49"/>
  <c r="I418" i="49"/>
  <c r="I419" i="49"/>
  <c r="I420" i="49"/>
  <c r="I421" i="49"/>
  <c r="I422" i="49"/>
  <c r="L422" i="49" s="1"/>
  <c r="I424" i="49"/>
  <c r="I425" i="49"/>
  <c r="I426" i="49"/>
  <c r="I427" i="49"/>
  <c r="I428" i="49"/>
  <c r="I430" i="49"/>
  <c r="I431" i="49"/>
  <c r="I432" i="49"/>
  <c r="I433" i="49"/>
  <c r="I434" i="49"/>
  <c r="I435" i="49"/>
  <c r="L435" i="49" s="1"/>
  <c r="I436" i="49"/>
  <c r="I438" i="49"/>
  <c r="I439" i="49"/>
  <c r="I440" i="49"/>
  <c r="I441" i="49"/>
  <c r="I442" i="49"/>
  <c r="I443" i="49"/>
  <c r="I445" i="49"/>
  <c r="I446" i="49"/>
  <c r="I447" i="49"/>
  <c r="I448" i="49"/>
  <c r="I450" i="49"/>
  <c r="I451" i="49"/>
  <c r="I452" i="49"/>
  <c r="I453" i="49"/>
  <c r="I458" i="49"/>
  <c r="I461" i="49"/>
  <c r="I462" i="49"/>
  <c r="I463" i="49"/>
  <c r="I464" i="49"/>
  <c r="I465" i="49"/>
  <c r="I466" i="49"/>
  <c r="I467" i="49"/>
  <c r="I468" i="49"/>
  <c r="I469" i="49"/>
  <c r="I470" i="49"/>
  <c r="L470" i="49" s="1"/>
  <c r="I471" i="49"/>
  <c r="I473" i="49"/>
  <c r="I474" i="49"/>
  <c r="I475" i="49"/>
  <c r="I476" i="49"/>
  <c r="I477" i="49"/>
  <c r="I478" i="49"/>
  <c r="I481" i="49"/>
  <c r="I482" i="49"/>
  <c r="I483" i="49"/>
  <c r="L483" i="49" s="1"/>
  <c r="I484" i="49"/>
  <c r="I486" i="49"/>
  <c r="I487" i="49"/>
  <c r="I488" i="49"/>
  <c r="I489" i="49"/>
  <c r="I492" i="49"/>
  <c r="I493" i="49"/>
  <c r="I494" i="49"/>
  <c r="I495" i="49"/>
  <c r="I496" i="49"/>
  <c r="I497" i="49"/>
  <c r="I498" i="49"/>
  <c r="I500" i="49"/>
  <c r="I504" i="49"/>
  <c r="L504" i="49" s="1"/>
  <c r="I505" i="49"/>
  <c r="I506" i="49"/>
  <c r="I507" i="49"/>
  <c r="I508" i="49"/>
  <c r="I513" i="49"/>
  <c r="I514" i="49"/>
  <c r="I515" i="49"/>
  <c r="I516" i="49"/>
  <c r="I517" i="49"/>
  <c r="L517" i="49" s="1"/>
  <c r="I518" i="49"/>
  <c r="L518" i="49" s="1"/>
  <c r="I519" i="49"/>
  <c r="I520" i="49"/>
  <c r="I521" i="49"/>
  <c r="I524" i="49"/>
  <c r="I525" i="49"/>
  <c r="I526" i="49"/>
  <c r="I530" i="49"/>
  <c r="I531" i="49"/>
  <c r="I532" i="49"/>
  <c r="I536" i="49"/>
  <c r="I537" i="49"/>
  <c r="L537" i="49" s="1"/>
  <c r="I538" i="49"/>
  <c r="I539" i="49"/>
  <c r="I540" i="49"/>
  <c r="I541" i="49"/>
  <c r="I542" i="49"/>
  <c r="I543" i="49"/>
  <c r="I544" i="49"/>
  <c r="I545" i="49"/>
  <c r="I548" i="49"/>
  <c r="I549" i="49"/>
  <c r="L549" i="49" s="1"/>
  <c r="I550" i="49"/>
  <c r="I551" i="49"/>
  <c r="I552" i="49"/>
  <c r="L552" i="49" s="1"/>
  <c r="I553" i="49"/>
  <c r="I554" i="49"/>
  <c r="I555" i="49"/>
  <c r="I556" i="49"/>
  <c r="I557" i="49"/>
  <c r="I558" i="49"/>
  <c r="I559" i="49"/>
  <c r="I560" i="49"/>
  <c r="I561" i="49"/>
  <c r="L561" i="49" s="1"/>
  <c r="I562" i="49"/>
  <c r="I563" i="49"/>
  <c r="I564" i="49"/>
  <c r="L564" i="49" s="1"/>
  <c r="I565" i="49"/>
  <c r="I566" i="49"/>
  <c r="I569" i="49"/>
  <c r="I570" i="49"/>
  <c r="I571" i="49"/>
  <c r="I572" i="49"/>
  <c r="I573" i="49"/>
  <c r="I574" i="49"/>
  <c r="I575" i="49"/>
  <c r="I576" i="49"/>
  <c r="L576" i="49" s="1"/>
  <c r="I577" i="49"/>
  <c r="I578" i="49"/>
  <c r="I579" i="49"/>
  <c r="I580" i="49"/>
  <c r="I581" i="49"/>
  <c r="I582" i="49"/>
  <c r="I583" i="49"/>
  <c r="I584" i="49"/>
  <c r="I585" i="49"/>
  <c r="I586" i="49"/>
  <c r="I587" i="49"/>
  <c r="I588" i="49"/>
  <c r="L588" i="49" s="1"/>
  <c r="I589" i="49"/>
  <c r="I590" i="49"/>
  <c r="L590" i="49" s="1"/>
  <c r="I591" i="49"/>
  <c r="I593" i="49"/>
  <c r="I594" i="49"/>
  <c r="I595" i="49"/>
  <c r="I597" i="49"/>
  <c r="I598" i="49"/>
  <c r="I602" i="49"/>
  <c r="L602" i="49" s="1"/>
  <c r="I603" i="49"/>
  <c r="L603" i="49" s="1"/>
  <c r="I604" i="49"/>
  <c r="I605" i="49"/>
  <c r="I606" i="49"/>
  <c r="I608" i="49"/>
  <c r="L608" i="49" s="1"/>
  <c r="I610" i="49"/>
  <c r="I611" i="49"/>
  <c r="I614" i="49"/>
  <c r="I615" i="49"/>
  <c r="I618" i="49"/>
  <c r="I619" i="49"/>
  <c r="I620" i="49"/>
  <c r="L620" i="49" s="1"/>
  <c r="I621" i="49"/>
  <c r="I622" i="49"/>
  <c r="I623" i="49"/>
  <c r="I624" i="49"/>
  <c r="L624" i="49" s="1"/>
  <c r="I625" i="49"/>
  <c r="I627" i="49"/>
  <c r="I630" i="49"/>
  <c r="I631" i="49"/>
  <c r="I632" i="49"/>
  <c r="I633" i="49"/>
  <c r="L633" i="49" s="1"/>
  <c r="I634" i="49"/>
  <c r="I635" i="49"/>
  <c r="I639" i="49"/>
  <c r="L639" i="49" s="1"/>
  <c r="I640" i="49"/>
  <c r="I641" i="49"/>
  <c r="I642" i="49"/>
  <c r="L642" i="49" s="1"/>
  <c r="I643" i="49"/>
  <c r="I644" i="49"/>
  <c r="I645" i="49"/>
  <c r="I646" i="49"/>
  <c r="I650" i="49"/>
  <c r="L650" i="49" s="1"/>
  <c r="I651" i="49"/>
  <c r="L651" i="49" s="1"/>
  <c r="I652" i="49"/>
  <c r="I653" i="49"/>
  <c r="I654" i="49"/>
  <c r="L654" i="49" s="1"/>
  <c r="I655" i="49"/>
  <c r="I656" i="49"/>
  <c r="L656" i="49" s="1"/>
  <c r="I657" i="49"/>
  <c r="L657" i="49" s="1"/>
  <c r="I658" i="49"/>
  <c r="I659" i="49"/>
  <c r="I660" i="49"/>
  <c r="I661" i="49"/>
  <c r="I663" i="49"/>
  <c r="L663" i="49" s="1"/>
  <c r="I665" i="49"/>
  <c r="I666" i="49"/>
  <c r="L666" i="49" s="1"/>
  <c r="I670" i="49"/>
  <c r="I671" i="49"/>
  <c r="I675" i="49"/>
  <c r="L675" i="49" s="1"/>
  <c r="I676" i="49"/>
  <c r="I677" i="49"/>
  <c r="I678" i="49"/>
  <c r="I679" i="49"/>
  <c r="I681" i="49"/>
  <c r="I682" i="49"/>
  <c r="I683" i="49"/>
  <c r="I684" i="49"/>
  <c r="L684" i="49" s="1"/>
  <c r="I686" i="49"/>
  <c r="L686" i="49" s="1"/>
  <c r="I690" i="49"/>
  <c r="I692" i="49"/>
  <c r="L692" i="49" s="1"/>
  <c r="I693" i="49"/>
  <c r="I694" i="49"/>
  <c r="I695" i="49"/>
  <c r="I696" i="49"/>
  <c r="L696" i="49" s="1"/>
  <c r="I697" i="49"/>
  <c r="I698" i="49"/>
  <c r="I700" i="49"/>
  <c r="I701" i="49"/>
  <c r="I702" i="49"/>
  <c r="I703" i="49"/>
  <c r="I704" i="49"/>
  <c r="L704" i="49" s="1"/>
  <c r="I705" i="49"/>
  <c r="I707" i="49"/>
  <c r="I708" i="49"/>
  <c r="L708" i="49" s="1"/>
  <c r="I709" i="49"/>
  <c r="I710" i="49"/>
  <c r="L710" i="49" s="1"/>
  <c r="I711" i="49"/>
  <c r="I712" i="49"/>
  <c r="I713" i="49"/>
  <c r="I714" i="49"/>
  <c r="I716" i="49"/>
  <c r="L716" i="49" s="1"/>
  <c r="I717" i="49"/>
  <c r="I718" i="49"/>
  <c r="I719" i="49"/>
  <c r="I16" i="13"/>
  <c r="I17" i="13"/>
  <c r="I19" i="13"/>
  <c r="I20" i="13"/>
  <c r="I21" i="13"/>
  <c r="I23" i="13"/>
  <c r="I24" i="13"/>
  <c r="I25" i="13"/>
  <c r="I26" i="13"/>
  <c r="I27" i="13"/>
  <c r="I28" i="13"/>
  <c r="I30" i="13"/>
  <c r="I31" i="13"/>
  <c r="I32" i="13"/>
  <c r="I33" i="13"/>
  <c r="I36" i="13"/>
  <c r="I37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1" i="13"/>
  <c r="I64" i="13"/>
  <c r="I65" i="13"/>
  <c r="I66" i="13"/>
  <c r="I67" i="13"/>
  <c r="I68" i="13"/>
  <c r="I69" i="13"/>
  <c r="I70" i="13"/>
  <c r="I72" i="13"/>
  <c r="I73" i="13"/>
  <c r="I74" i="13"/>
  <c r="I75" i="13"/>
  <c r="I76" i="13"/>
  <c r="I77" i="13"/>
  <c r="I78" i="13"/>
  <c r="I83" i="13"/>
  <c r="I84" i="13"/>
  <c r="I85" i="13"/>
  <c r="I86" i="13"/>
  <c r="I87" i="13"/>
  <c r="I88" i="13"/>
  <c r="I89" i="13"/>
  <c r="I90" i="13"/>
  <c r="I91" i="13"/>
  <c r="I92" i="13"/>
  <c r="I93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3" i="13"/>
  <c r="I115" i="13"/>
  <c r="I119" i="13"/>
  <c r="I120" i="13"/>
  <c r="I121" i="13"/>
  <c r="I122" i="13"/>
  <c r="I123" i="13"/>
  <c r="I124" i="13"/>
  <c r="I125" i="13"/>
  <c r="I127" i="13"/>
  <c r="I128" i="13"/>
  <c r="I129" i="13"/>
  <c r="I130" i="13"/>
  <c r="I131" i="13"/>
  <c r="I132" i="13"/>
  <c r="I134" i="13"/>
  <c r="I135" i="13"/>
  <c r="I137" i="13"/>
  <c r="I138" i="13"/>
  <c r="I139" i="13"/>
  <c r="I140" i="13"/>
  <c r="I141" i="13"/>
  <c r="I143" i="13"/>
  <c r="I145" i="13"/>
  <c r="I146" i="13"/>
  <c r="I147" i="13"/>
  <c r="I148" i="13"/>
  <c r="I149" i="13"/>
  <c r="I150" i="13"/>
  <c r="I151" i="13"/>
  <c r="I153" i="13"/>
  <c r="I154" i="13"/>
  <c r="I155" i="13"/>
  <c r="I159" i="13"/>
  <c r="I160" i="13"/>
  <c r="I161" i="13"/>
  <c r="I162" i="13"/>
  <c r="I163" i="13"/>
  <c r="I164" i="13"/>
  <c r="I165" i="13"/>
  <c r="I166" i="13"/>
  <c r="I168" i="13"/>
  <c r="I169" i="13"/>
  <c r="I170" i="13"/>
  <c r="I171" i="13"/>
  <c r="I172" i="13"/>
  <c r="I173" i="13"/>
  <c r="I175" i="13"/>
  <c r="I176" i="13"/>
  <c r="I179" i="13"/>
  <c r="I180" i="13"/>
  <c r="I181" i="13"/>
  <c r="I182" i="13"/>
  <c r="I185" i="13"/>
  <c r="I186" i="13"/>
  <c r="I187" i="13"/>
  <c r="I188" i="13"/>
  <c r="I189" i="13"/>
  <c r="I192" i="13"/>
  <c r="I193" i="13"/>
  <c r="I194" i="13"/>
  <c r="I195" i="13"/>
  <c r="I196" i="13"/>
  <c r="I197" i="13"/>
  <c r="I202" i="13"/>
  <c r="I203" i="13"/>
  <c r="I204" i="13"/>
  <c r="I205" i="13"/>
  <c r="I206" i="13"/>
  <c r="I207" i="13"/>
  <c r="I208" i="13"/>
  <c r="I209" i="13"/>
  <c r="I210" i="13"/>
  <c r="I211" i="13"/>
  <c r="I212" i="13"/>
  <c r="I217" i="13"/>
  <c r="I219" i="13"/>
  <c r="I220" i="13"/>
  <c r="I221" i="13"/>
  <c r="I222" i="13"/>
  <c r="I224" i="13"/>
  <c r="I226" i="13"/>
  <c r="I230" i="13"/>
  <c r="I232" i="13"/>
  <c r="I233" i="13"/>
  <c r="I234" i="13"/>
  <c r="I236" i="13"/>
  <c r="I238" i="13"/>
  <c r="I239" i="13"/>
  <c r="I240" i="13"/>
  <c r="I242" i="13"/>
  <c r="I244" i="13"/>
  <c r="I246" i="13"/>
  <c r="I247" i="13"/>
  <c r="I248" i="13"/>
  <c r="I250" i="13"/>
  <c r="I252" i="13"/>
  <c r="I256" i="13"/>
  <c r="I257" i="13"/>
  <c r="I259" i="13"/>
  <c r="I261" i="13"/>
  <c r="I262" i="13"/>
  <c r="K16" i="13"/>
  <c r="L16" i="13"/>
  <c r="K17" i="13"/>
  <c r="L17" i="13" s="1"/>
  <c r="K19" i="13"/>
  <c r="L19" i="13" s="1"/>
  <c r="K20" i="13"/>
  <c r="L20" i="13" s="1"/>
  <c r="K21" i="13"/>
  <c r="L21" i="13" s="1"/>
  <c r="K23" i="13"/>
  <c r="K24" i="13"/>
  <c r="K25" i="13"/>
  <c r="L25" i="13" s="1"/>
  <c r="K26" i="13"/>
  <c r="K27" i="13"/>
  <c r="K28" i="13"/>
  <c r="K30" i="13"/>
  <c r="K31" i="13"/>
  <c r="L31" i="13" s="1"/>
  <c r="K32" i="13"/>
  <c r="L32" i="13" s="1"/>
  <c r="K33" i="13"/>
  <c r="L33" i="13" s="1"/>
  <c r="K36" i="13"/>
  <c r="K37" i="13"/>
  <c r="L37" i="13" s="1"/>
  <c r="K40" i="13"/>
  <c r="L40" i="13" s="1"/>
  <c r="K41" i="13"/>
  <c r="L41" i="13" s="1"/>
  <c r="K42" i="13"/>
  <c r="L42" i="13" s="1"/>
  <c r="K43" i="13"/>
  <c r="K44" i="13"/>
  <c r="L44" i="13" s="1"/>
  <c r="K45" i="13"/>
  <c r="K46" i="13"/>
  <c r="K47" i="13"/>
  <c r="K48" i="13"/>
  <c r="K49" i="13"/>
  <c r="L49" i="13" s="1"/>
  <c r="K50" i="13"/>
  <c r="K51" i="13"/>
  <c r="K52" i="13"/>
  <c r="L52" i="13" s="1"/>
  <c r="K53" i="13"/>
  <c r="L53" i="13" s="1"/>
  <c r="K54" i="13"/>
  <c r="K55" i="13"/>
  <c r="K56" i="13"/>
  <c r="L56" i="13" s="1"/>
  <c r="K57" i="13"/>
  <c r="K58" i="13"/>
  <c r="K59" i="13"/>
  <c r="K64" i="13"/>
  <c r="L64" i="13" s="1"/>
  <c r="K65" i="13"/>
  <c r="K66" i="13"/>
  <c r="K67" i="13"/>
  <c r="L67" i="13" s="1"/>
  <c r="K68" i="13"/>
  <c r="L68" i="13" s="1"/>
  <c r="K69" i="13"/>
  <c r="L69" i="13"/>
  <c r="K70" i="13"/>
  <c r="K72" i="13"/>
  <c r="K73" i="13"/>
  <c r="K74" i="13"/>
  <c r="K75" i="13"/>
  <c r="K76" i="13"/>
  <c r="L76" i="13" s="1"/>
  <c r="K77" i="13"/>
  <c r="K78" i="13"/>
  <c r="L78" i="13" s="1"/>
  <c r="K83" i="13"/>
  <c r="K84" i="13"/>
  <c r="K85" i="13"/>
  <c r="L85" i="13" s="1"/>
  <c r="K86" i="13"/>
  <c r="K87" i="13"/>
  <c r="K88" i="13"/>
  <c r="L88" i="13" s="1"/>
  <c r="K89" i="13"/>
  <c r="K90" i="13"/>
  <c r="L90" i="13" s="1"/>
  <c r="K91" i="13"/>
  <c r="L91" i="13" s="1"/>
  <c r="K92" i="13"/>
  <c r="L92" i="13" s="1"/>
  <c r="K93" i="13"/>
  <c r="L93" i="13" s="1"/>
  <c r="K97" i="13"/>
  <c r="L97" i="13" s="1"/>
  <c r="K98" i="13"/>
  <c r="K99" i="13"/>
  <c r="K100" i="13"/>
  <c r="L100" i="13"/>
  <c r="K101" i="13"/>
  <c r="K102" i="13"/>
  <c r="K103" i="13"/>
  <c r="K104" i="13"/>
  <c r="L104" i="13" s="1"/>
  <c r="K105" i="13"/>
  <c r="L105" i="13" s="1"/>
  <c r="K106" i="13"/>
  <c r="K107" i="13"/>
  <c r="K108" i="13"/>
  <c r="K109" i="13"/>
  <c r="K110" i="13"/>
  <c r="K111" i="13"/>
  <c r="K113" i="13"/>
  <c r="K115" i="13"/>
  <c r="K119" i="13"/>
  <c r="K120" i="13"/>
  <c r="K121" i="13"/>
  <c r="K122" i="13"/>
  <c r="L122" i="13" s="1"/>
  <c r="K123" i="13"/>
  <c r="K124" i="13"/>
  <c r="L124" i="13" s="1"/>
  <c r="K125" i="13"/>
  <c r="K127" i="13"/>
  <c r="L127" i="13"/>
  <c r="K128" i="13"/>
  <c r="K129" i="13"/>
  <c r="K130" i="13"/>
  <c r="K131" i="13"/>
  <c r="K132" i="13"/>
  <c r="K134" i="13"/>
  <c r="K135" i="13"/>
  <c r="K137" i="13"/>
  <c r="L137" i="13" s="1"/>
  <c r="K138" i="13"/>
  <c r="L138" i="13" s="1"/>
  <c r="K139" i="13"/>
  <c r="L139" i="13" s="1"/>
  <c r="K140" i="13"/>
  <c r="L140" i="13" s="1"/>
  <c r="K141" i="13"/>
  <c r="K143" i="13"/>
  <c r="K147" i="13"/>
  <c r="K149" i="13"/>
  <c r="K150" i="13"/>
  <c r="L150" i="13" s="1"/>
  <c r="K151" i="13"/>
  <c r="L151" i="13" s="1"/>
  <c r="K153" i="13"/>
  <c r="L153" i="13" s="1"/>
  <c r="K154" i="13"/>
  <c r="K159" i="13"/>
  <c r="K160" i="13"/>
  <c r="L160" i="13" s="1"/>
  <c r="K161" i="13"/>
  <c r="K162" i="13"/>
  <c r="L162" i="13" s="1"/>
  <c r="K163" i="13"/>
  <c r="K164" i="13"/>
  <c r="K165" i="13"/>
  <c r="K166" i="13"/>
  <c r="K168" i="13"/>
  <c r="K169" i="13"/>
  <c r="K170" i="13"/>
  <c r="K171" i="13"/>
  <c r="K172" i="13"/>
  <c r="L172" i="13" s="1"/>
  <c r="K173" i="13"/>
  <c r="L173" i="13" s="1"/>
  <c r="K175" i="13"/>
  <c r="L175" i="13" s="1"/>
  <c r="K176" i="13"/>
  <c r="K179" i="13"/>
  <c r="K180" i="13"/>
  <c r="K181" i="13"/>
  <c r="K182" i="13"/>
  <c r="L182" i="13" s="1"/>
  <c r="K185" i="13"/>
  <c r="K186" i="13"/>
  <c r="L186" i="13" s="1"/>
  <c r="K187" i="13"/>
  <c r="L187" i="13" s="1"/>
  <c r="K188" i="13"/>
  <c r="L188" i="13" s="1"/>
  <c r="K189" i="13"/>
  <c r="L189" i="13" s="1"/>
  <c r="K193" i="13"/>
  <c r="L193" i="13" s="1"/>
  <c r="K196" i="13"/>
  <c r="L196" i="13" s="1"/>
  <c r="K202" i="13"/>
  <c r="K203" i="13"/>
  <c r="K204" i="13"/>
  <c r="K205" i="13"/>
  <c r="K206" i="13"/>
  <c r="K207" i="13"/>
  <c r="K208" i="13"/>
  <c r="K209" i="13"/>
  <c r="K210" i="13"/>
  <c r="K211" i="13"/>
  <c r="L211" i="13" s="1"/>
  <c r="K217" i="13"/>
  <c r="K219" i="13"/>
  <c r="K220" i="13"/>
  <c r="L220" i="13" s="1"/>
  <c r="K221" i="13"/>
  <c r="K222" i="13"/>
  <c r="K224" i="13"/>
  <c r="K226" i="13"/>
  <c r="K230" i="13"/>
  <c r="K232" i="13"/>
  <c r="K233" i="13"/>
  <c r="K234" i="13"/>
  <c r="K236" i="13"/>
  <c r="K238" i="13"/>
  <c r="K239" i="13"/>
  <c r="K240" i="13"/>
  <c r="K242" i="13"/>
  <c r="K244" i="13"/>
  <c r="K246" i="13"/>
  <c r="K247" i="13"/>
  <c r="K248" i="13"/>
  <c r="K250" i="13"/>
  <c r="K252" i="13"/>
  <c r="K256" i="13"/>
  <c r="K257" i="13"/>
  <c r="K259" i="13"/>
  <c r="L259" i="13" s="1"/>
  <c r="K261" i="13"/>
  <c r="L261" i="13"/>
  <c r="K262" i="13"/>
  <c r="I18" i="12"/>
  <c r="I19" i="12"/>
  <c r="L19" i="12" s="1"/>
  <c r="I20" i="12"/>
  <c r="I23" i="12"/>
  <c r="I26" i="12"/>
  <c r="I29" i="12"/>
  <c r="I30" i="12"/>
  <c r="I31" i="12"/>
  <c r="I32" i="12"/>
  <c r="I35" i="12"/>
  <c r="I36" i="12"/>
  <c r="I37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L51" i="12" s="1"/>
  <c r="I52" i="12"/>
  <c r="I53" i="12"/>
  <c r="I54" i="12"/>
  <c r="I57" i="12"/>
  <c r="I58" i="12"/>
  <c r="I61" i="12"/>
  <c r="I62" i="12"/>
  <c r="I63" i="12"/>
  <c r="I64" i="12"/>
  <c r="I65" i="12"/>
  <c r="I66" i="12"/>
  <c r="I67" i="12"/>
  <c r="I68" i="12"/>
  <c r="L68" i="12" s="1"/>
  <c r="I69" i="12"/>
  <c r="I70" i="12"/>
  <c r="I74" i="12"/>
  <c r="I77" i="12"/>
  <c r="I79" i="12"/>
  <c r="I82" i="12"/>
  <c r="I83" i="12"/>
  <c r="I84" i="12"/>
  <c r="I85" i="12"/>
  <c r="I88" i="12"/>
  <c r="I89" i="12"/>
  <c r="I90" i="12"/>
  <c r="I91" i="12"/>
  <c r="L91" i="12" s="1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L104" i="12" s="1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L116" i="12" s="1"/>
  <c r="I117" i="12"/>
  <c r="I118" i="12"/>
  <c r="I119" i="12"/>
  <c r="I120" i="12"/>
  <c r="I121" i="12"/>
  <c r="I122" i="12"/>
  <c r="I123" i="12"/>
  <c r="I124" i="12"/>
  <c r="I125" i="12"/>
  <c r="I126" i="12"/>
  <c r="I129" i="12"/>
  <c r="L129" i="12" s="1"/>
  <c r="K18" i="12"/>
  <c r="L18" i="12" s="1"/>
  <c r="K19" i="12"/>
  <c r="K20" i="12"/>
  <c r="K23" i="12"/>
  <c r="K26" i="12"/>
  <c r="K29" i="12"/>
  <c r="L29" i="12" s="1"/>
  <c r="K30" i="12"/>
  <c r="K31" i="12"/>
  <c r="L31" i="12" s="1"/>
  <c r="K32" i="12"/>
  <c r="L32" i="12" s="1"/>
  <c r="K35" i="12"/>
  <c r="K36" i="12"/>
  <c r="L36" i="12" s="1"/>
  <c r="K37" i="12"/>
  <c r="K40" i="12"/>
  <c r="K41" i="12"/>
  <c r="K42" i="12"/>
  <c r="K43" i="12"/>
  <c r="L43" i="12"/>
  <c r="K44" i="12"/>
  <c r="L44" i="12"/>
  <c r="K45" i="12"/>
  <c r="K46" i="12"/>
  <c r="L46" i="12" s="1"/>
  <c r="K47" i="12"/>
  <c r="K48" i="12"/>
  <c r="K49" i="12"/>
  <c r="K50" i="12"/>
  <c r="K51" i="12"/>
  <c r="K52" i="12"/>
  <c r="K53" i="12"/>
  <c r="K54" i="12"/>
  <c r="K57" i="12"/>
  <c r="K58" i="12"/>
  <c r="K61" i="12"/>
  <c r="K62" i="12"/>
  <c r="K63" i="12"/>
  <c r="K64" i="12"/>
  <c r="L64" i="12" s="1"/>
  <c r="K65" i="12"/>
  <c r="L65" i="12" s="1"/>
  <c r="K66" i="12"/>
  <c r="K67" i="12"/>
  <c r="K68" i="12"/>
  <c r="K69" i="12"/>
  <c r="K70" i="12"/>
  <c r="K74" i="12"/>
  <c r="K77" i="12"/>
  <c r="L77" i="12" s="1"/>
  <c r="K79" i="12"/>
  <c r="L79" i="12"/>
  <c r="K84" i="12"/>
  <c r="L84" i="12" s="1"/>
  <c r="K85" i="12"/>
  <c r="K88" i="12"/>
  <c r="K89" i="12"/>
  <c r="K90" i="12"/>
  <c r="K91" i="12"/>
  <c r="K92" i="12"/>
  <c r="K93" i="12"/>
  <c r="K94" i="12"/>
  <c r="L94" i="12" s="1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L112" i="12" s="1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L124" i="12" s="1"/>
  <c r="K125" i="12"/>
  <c r="K126" i="12"/>
  <c r="K129" i="12"/>
  <c r="I16" i="30"/>
  <c r="I20" i="30"/>
  <c r="I21" i="30"/>
  <c r="I24" i="30"/>
  <c r="I25" i="30"/>
  <c r="I26" i="30"/>
  <c r="I27" i="30"/>
  <c r="I28" i="30"/>
  <c r="I30" i="30"/>
  <c r="I31" i="30"/>
  <c r="I32" i="30"/>
  <c r="I33" i="30"/>
  <c r="I34" i="30"/>
  <c r="I35" i="30"/>
  <c r="I36" i="30"/>
  <c r="I37" i="30"/>
  <c r="I38" i="30"/>
  <c r="I39" i="30"/>
  <c r="I40" i="30"/>
  <c r="I42" i="30"/>
  <c r="I43" i="30"/>
  <c r="I44" i="30"/>
  <c r="I45" i="30"/>
  <c r="I46" i="30"/>
  <c r="I47" i="30"/>
  <c r="I49" i="30"/>
  <c r="I50" i="30"/>
  <c r="I51" i="30"/>
  <c r="I52" i="30"/>
  <c r="I53" i="30"/>
  <c r="I54" i="30"/>
  <c r="I55" i="30"/>
  <c r="I57" i="30"/>
  <c r="I58" i="30"/>
  <c r="I60" i="30"/>
  <c r="I61" i="30"/>
  <c r="I62" i="30"/>
  <c r="I63" i="30"/>
  <c r="K16" i="30"/>
  <c r="L16" i="30" s="1"/>
  <c r="K20" i="30"/>
  <c r="L20" i="30" s="1"/>
  <c r="K21" i="30"/>
  <c r="L21" i="30" s="1"/>
  <c r="K24" i="30"/>
  <c r="K25" i="30"/>
  <c r="K26" i="30"/>
  <c r="K27" i="30"/>
  <c r="K28" i="30"/>
  <c r="L28" i="30" s="1"/>
  <c r="K30" i="30"/>
  <c r="K31" i="30"/>
  <c r="K32" i="30"/>
  <c r="L32" i="30" s="1"/>
  <c r="K33" i="30"/>
  <c r="L33" i="30" s="1"/>
  <c r="K34" i="30"/>
  <c r="K35" i="30"/>
  <c r="K36" i="30"/>
  <c r="K37" i="30"/>
  <c r="K38" i="30"/>
  <c r="K39" i="30"/>
  <c r="K40" i="30"/>
  <c r="L40" i="30" s="1"/>
  <c r="K42" i="30"/>
  <c r="K43" i="30"/>
  <c r="K44" i="30"/>
  <c r="K45" i="30"/>
  <c r="K46" i="30"/>
  <c r="K49" i="30"/>
  <c r="L49" i="30" s="1"/>
  <c r="K50" i="30"/>
  <c r="K51" i="30"/>
  <c r="K52" i="30"/>
  <c r="K53" i="30"/>
  <c r="K54" i="30"/>
  <c r="K55" i="30"/>
  <c r="K57" i="30"/>
  <c r="K58" i="30"/>
  <c r="K60" i="30"/>
  <c r="K61" i="30"/>
  <c r="K62" i="30"/>
  <c r="K63" i="30"/>
  <c r="K82" i="12"/>
  <c r="K83" i="12"/>
  <c r="L95" i="36" l="1"/>
  <c r="L47" i="36"/>
  <c r="L197" i="36"/>
  <c r="L67" i="36"/>
  <c r="L27" i="36"/>
  <c r="L149" i="36"/>
  <c r="L113" i="35"/>
  <c r="L177" i="35"/>
  <c r="L154" i="35"/>
  <c r="L131" i="35"/>
  <c r="L152" i="35"/>
  <c r="L172" i="35"/>
  <c r="L104" i="35"/>
  <c r="L202" i="35"/>
  <c r="L252" i="35"/>
  <c r="L201" i="35"/>
  <c r="L157" i="35"/>
  <c r="L119" i="35"/>
  <c r="L145" i="35"/>
  <c r="L143" i="35"/>
  <c r="L238" i="35"/>
  <c r="L141" i="35"/>
  <c r="L164" i="35"/>
  <c r="L121" i="35"/>
  <c r="L18" i="35"/>
  <c r="L120" i="35"/>
  <c r="L250" i="35"/>
  <c r="L155" i="35"/>
  <c r="L114" i="35"/>
  <c r="L158" i="35"/>
  <c r="L249" i="35"/>
  <c r="L176" i="35"/>
  <c r="L90" i="35"/>
  <c r="L163" i="35"/>
  <c r="L253" i="35"/>
  <c r="L215" i="35"/>
  <c r="L199" i="35"/>
  <c r="L89" i="35"/>
  <c r="L65" i="35"/>
  <c r="L48" i="35"/>
  <c r="L290" i="49"/>
  <c r="L447" i="49"/>
  <c r="L375" i="49"/>
  <c r="L495" i="49"/>
  <c r="L531" i="49"/>
  <c r="L573" i="49"/>
  <c r="L558" i="49"/>
  <c r="L525" i="49"/>
  <c r="L632" i="49"/>
  <c r="L615" i="49"/>
  <c r="L542" i="49"/>
  <c r="L398" i="49"/>
  <c r="L325" i="49"/>
  <c r="L277" i="49"/>
  <c r="L446" i="49"/>
  <c r="L417" i="49"/>
  <c r="L315" i="49"/>
  <c r="L313" i="49"/>
  <c r="L597" i="49"/>
  <c r="L507" i="49"/>
  <c r="L399" i="49"/>
  <c r="L327" i="49"/>
  <c r="L570" i="49"/>
  <c r="L614" i="49"/>
  <c r="L555" i="49"/>
  <c r="L471" i="49"/>
  <c r="L453" i="49"/>
  <c r="L411" i="49"/>
  <c r="L339" i="49"/>
  <c r="L295" i="49"/>
  <c r="L254" i="49"/>
  <c r="L465" i="49"/>
  <c r="L477" i="49"/>
  <c r="L301" i="49"/>
  <c r="L530" i="49"/>
  <c r="L357" i="49"/>
  <c r="L271" i="49"/>
  <c r="L489" i="49"/>
  <c r="L698" i="49"/>
  <c r="L660" i="49"/>
  <c r="L645" i="49"/>
  <c r="L630" i="49"/>
  <c r="L566" i="49"/>
  <c r="L554" i="49"/>
  <c r="L540" i="49"/>
  <c r="L405" i="49"/>
  <c r="L289" i="49"/>
  <c r="L374" i="49"/>
  <c r="L302" i="49"/>
  <c r="L585" i="49"/>
  <c r="L493" i="49"/>
  <c r="L387" i="49"/>
  <c r="L543" i="49"/>
  <c r="L441" i="49"/>
  <c r="L711" i="49"/>
  <c r="L644" i="49"/>
  <c r="L627" i="49"/>
  <c r="L591" i="49"/>
  <c r="L579" i="49"/>
  <c r="L152" i="49"/>
  <c r="L104" i="49"/>
  <c r="L224" i="49"/>
  <c r="L164" i="13"/>
  <c r="L101" i="13"/>
  <c r="L128" i="13"/>
  <c r="L256" i="13"/>
  <c r="L233" i="13"/>
  <c r="L232" i="13"/>
  <c r="L244" i="13"/>
  <c r="L222" i="13"/>
  <c r="L181" i="13"/>
  <c r="L165" i="13"/>
  <c r="L149" i="13"/>
  <c r="L103" i="13"/>
  <c r="L236" i="13"/>
  <c r="L234" i="13"/>
  <c r="L210" i="13"/>
  <c r="L246" i="13"/>
  <c r="L102" i="13"/>
  <c r="L89" i="13"/>
  <c r="L57" i="13"/>
  <c r="L45" i="13"/>
  <c r="L28" i="13"/>
  <c r="L248" i="13"/>
  <c r="L208" i="13"/>
  <c r="L247" i="13"/>
  <c r="L224" i="13"/>
  <c r="L129" i="13"/>
  <c r="L239" i="13"/>
  <c r="L176" i="13"/>
  <c r="L163" i="13"/>
  <c r="L141" i="13"/>
  <c r="L55" i="13"/>
  <c r="L43" i="13"/>
  <c r="L37" i="12"/>
  <c r="L50" i="12"/>
  <c r="L123" i="12"/>
  <c r="L111" i="12"/>
  <c r="L99" i="12"/>
  <c r="L122" i="12"/>
  <c r="L98" i="12"/>
  <c r="L97" i="12"/>
  <c r="L110" i="12"/>
  <c r="L121" i="12"/>
  <c r="L26" i="12"/>
  <c r="L109" i="12"/>
  <c r="L126" i="12"/>
  <c r="L92" i="12"/>
  <c r="L30" i="12"/>
  <c r="L90" i="12"/>
  <c r="L103" i="12"/>
  <c r="L54" i="12"/>
  <c r="L42" i="12"/>
  <c r="L100" i="12"/>
  <c r="L89" i="12"/>
  <c r="L41" i="12"/>
  <c r="L20" i="12"/>
  <c r="L114" i="12"/>
  <c r="L113" i="12"/>
  <c r="L101" i="12"/>
  <c r="L52" i="12"/>
  <c r="L83" i="12"/>
  <c r="L88" i="12"/>
  <c r="L66" i="12"/>
  <c r="L40" i="12"/>
  <c r="L125" i="12"/>
  <c r="L102" i="12"/>
  <c r="L53" i="12"/>
  <c r="L82" i="12"/>
  <c r="L60" i="30"/>
  <c r="L58" i="30"/>
  <c r="L54" i="30"/>
  <c r="L53" i="30"/>
  <c r="L52" i="30"/>
  <c r="L42" i="30"/>
  <c r="L55" i="30"/>
  <c r="L113" i="13"/>
  <c r="L115" i="13"/>
  <c r="L61" i="30"/>
  <c r="L207" i="13"/>
  <c r="L159" i="13"/>
  <c r="L110" i="13"/>
  <c r="L98" i="13"/>
  <c r="L50" i="13"/>
  <c r="L170" i="13"/>
  <c r="L125" i="13"/>
  <c r="L185" i="13"/>
  <c r="L59" i="13"/>
  <c r="L27" i="13"/>
  <c r="L179" i="13"/>
  <c r="L147" i="13"/>
  <c r="L119" i="13"/>
  <c r="L131" i="13"/>
  <c r="L143" i="13"/>
  <c r="L111" i="13"/>
  <c r="L99" i="13"/>
  <c r="L51" i="13"/>
  <c r="L47" i="13"/>
  <c r="L65" i="36"/>
  <c r="L89" i="36"/>
  <c r="L179" i="36"/>
  <c r="L167" i="36"/>
  <c r="L77" i="36"/>
  <c r="L53" i="36"/>
  <c r="L29" i="36"/>
  <c r="L110" i="36"/>
  <c r="L38" i="36"/>
  <c r="L26" i="36"/>
  <c r="L172" i="36"/>
  <c r="L109" i="36"/>
  <c r="L171" i="36"/>
  <c r="L160" i="36"/>
  <c r="L108" i="36"/>
  <c r="L182" i="36"/>
  <c r="L69" i="36"/>
  <c r="L57" i="36"/>
  <c r="L180" i="36"/>
  <c r="L68" i="36"/>
  <c r="L78" i="36"/>
  <c r="L210" i="36"/>
  <c r="L200" i="36"/>
  <c r="L190" i="36"/>
  <c r="L169" i="36"/>
  <c r="L159" i="36"/>
  <c r="L118" i="36"/>
  <c r="L97" i="36"/>
  <c r="L66" i="36"/>
  <c r="L46" i="36"/>
  <c r="L199" i="36"/>
  <c r="L189" i="36"/>
  <c r="L168" i="36"/>
  <c r="L158" i="36"/>
  <c r="L117" i="36"/>
  <c r="L96" i="36"/>
  <c r="L55" i="36"/>
  <c r="L24" i="36"/>
  <c r="L36" i="36"/>
  <c r="L198" i="36"/>
  <c r="L188" i="36"/>
  <c r="L178" i="36"/>
  <c r="L157" i="36"/>
  <c r="L147" i="36"/>
  <c r="L126" i="36"/>
  <c r="L116" i="36"/>
  <c r="L106" i="36"/>
  <c r="L85" i="36"/>
  <c r="L75" i="36"/>
  <c r="L54" i="36"/>
  <c r="L44" i="36"/>
  <c r="L34" i="36"/>
  <c r="L141" i="36"/>
  <c r="L208" i="36"/>
  <c r="L156" i="36"/>
  <c r="L146" i="36"/>
  <c r="L115" i="36"/>
  <c r="L105" i="36"/>
  <c r="L84" i="36"/>
  <c r="L74" i="36"/>
  <c r="L64" i="36"/>
  <c r="L43" i="36"/>
  <c r="L33" i="36"/>
  <c r="L207" i="36"/>
  <c r="L186" i="36"/>
  <c r="L176" i="36"/>
  <c r="L166" i="36"/>
  <c r="L145" i="36"/>
  <c r="L135" i="36"/>
  <c r="L104" i="36"/>
  <c r="L94" i="36"/>
  <c r="L73" i="36"/>
  <c r="L63" i="36"/>
  <c r="L32" i="36"/>
  <c r="L22" i="36"/>
  <c r="L216" i="36"/>
  <c r="L206" i="36"/>
  <c r="L196" i="36"/>
  <c r="L175" i="36"/>
  <c r="L165" i="36"/>
  <c r="L144" i="36"/>
  <c r="L134" i="36"/>
  <c r="L124" i="36"/>
  <c r="L103" i="36"/>
  <c r="L93" i="36"/>
  <c r="L62" i="36"/>
  <c r="L52" i="36"/>
  <c r="L31" i="36"/>
  <c r="L21" i="36"/>
  <c r="L205" i="36"/>
  <c r="L195" i="36"/>
  <c r="L174" i="36"/>
  <c r="L164" i="36"/>
  <c r="L154" i="36"/>
  <c r="L133" i="36"/>
  <c r="L123" i="36"/>
  <c r="L102" i="36"/>
  <c r="L92" i="36"/>
  <c r="L61" i="36"/>
  <c r="L51" i="36"/>
  <c r="L30" i="36"/>
  <c r="L20" i="36"/>
  <c r="L37" i="36"/>
  <c r="L204" i="36"/>
  <c r="L194" i="36"/>
  <c r="L184" i="36"/>
  <c r="L163" i="36"/>
  <c r="L153" i="36"/>
  <c r="L132" i="36"/>
  <c r="L91" i="36"/>
  <c r="L81" i="36"/>
  <c r="L60" i="36"/>
  <c r="L40" i="36"/>
  <c r="L19" i="36"/>
  <c r="L139" i="36"/>
  <c r="L214" i="36"/>
  <c r="L183" i="36"/>
  <c r="L152" i="36"/>
  <c r="L142" i="36"/>
  <c r="L90" i="36"/>
  <c r="L80" i="36"/>
  <c r="L70" i="36"/>
  <c r="L39" i="36"/>
  <c r="L18" i="36"/>
  <c r="L183" i="35"/>
  <c r="L45" i="35"/>
  <c r="L27" i="35"/>
  <c r="L167" i="35"/>
  <c r="L44" i="35"/>
  <c r="L26" i="35"/>
  <c r="L46" i="35"/>
  <c r="L208" i="35"/>
  <c r="L166" i="35"/>
  <c r="L106" i="35"/>
  <c r="L94" i="35"/>
  <c r="L58" i="35"/>
  <c r="L57" i="35"/>
  <c r="L203" i="35"/>
  <c r="L137" i="35"/>
  <c r="L193" i="35"/>
  <c r="L192" i="35"/>
  <c r="L182" i="35"/>
  <c r="L95" i="35"/>
  <c r="L138" i="35"/>
  <c r="L179" i="35"/>
  <c r="L211" i="35"/>
  <c r="L210" i="35"/>
  <c r="L108" i="35"/>
  <c r="L247" i="35"/>
  <c r="L246" i="35"/>
  <c r="L61" i="35"/>
  <c r="L136" i="35"/>
  <c r="L181" i="35"/>
  <c r="L60" i="35"/>
  <c r="L43" i="35"/>
  <c r="L127" i="35"/>
  <c r="L126" i="35"/>
  <c r="L112" i="35"/>
  <c r="L64" i="35"/>
  <c r="L96" i="35"/>
  <c r="L235" i="35"/>
  <c r="L73" i="35"/>
  <c r="L714" i="49"/>
  <c r="L702" i="49"/>
  <c r="L690" i="49"/>
  <c r="L678" i="49"/>
  <c r="L297" i="49"/>
  <c r="L285" i="49"/>
  <c r="L273" i="49"/>
  <c r="L261" i="49"/>
  <c r="L249" i="49"/>
  <c r="L237" i="49"/>
  <c r="L225" i="49"/>
  <c r="L153" i="49"/>
  <c r="L57" i="49"/>
  <c r="L45" i="49"/>
  <c r="L488" i="49"/>
  <c r="L344" i="49"/>
  <c r="L284" i="49"/>
  <c r="L500" i="49"/>
  <c r="L440" i="49"/>
  <c r="L356" i="49"/>
  <c r="L320" i="49"/>
  <c r="L296" i="49"/>
  <c r="L260" i="49"/>
  <c r="L343" i="49"/>
  <c r="L331" i="49"/>
  <c r="L247" i="49"/>
  <c r="L151" i="49"/>
  <c r="L139" i="49"/>
  <c r="L127" i="49"/>
  <c r="L115" i="49"/>
  <c r="L464" i="49"/>
  <c r="L392" i="49"/>
  <c r="L368" i="49"/>
  <c r="L332" i="49"/>
  <c r="L272" i="49"/>
  <c r="L524" i="49"/>
  <c r="L584" i="49"/>
  <c r="L572" i="49"/>
  <c r="L560" i="49"/>
  <c r="L548" i="49"/>
  <c r="L536" i="49"/>
  <c r="L621" i="49"/>
  <c r="L279" i="49"/>
  <c r="L255" i="49"/>
  <c r="L147" i="49"/>
  <c r="L135" i="49"/>
  <c r="L123" i="49"/>
  <c r="L111" i="49"/>
  <c r="L75" i="49"/>
  <c r="L63" i="49"/>
  <c r="L51" i="49"/>
  <c r="L39" i="49"/>
  <c r="L594" i="49"/>
  <c r="L582" i="49"/>
  <c r="L98" i="49"/>
  <c r="L86" i="49"/>
  <c r="L74" i="49"/>
  <c r="L62" i="49"/>
  <c r="L50" i="49"/>
  <c r="L38" i="49"/>
  <c r="L26" i="49"/>
  <c r="L121" i="49"/>
  <c r="L85" i="49"/>
  <c r="L606" i="49"/>
  <c r="L145" i="49"/>
  <c r="L133" i="49"/>
  <c r="L109" i="49"/>
  <c r="L97" i="49"/>
  <c r="L717" i="49"/>
  <c r="L705" i="49"/>
  <c r="L693" i="49"/>
  <c r="L681" i="49"/>
  <c r="L618" i="49"/>
  <c r="L371" i="49"/>
  <c r="L635" i="49"/>
  <c r="L370" i="49"/>
  <c r="L336" i="49"/>
  <c r="L280" i="49"/>
  <c r="L192" i="49"/>
  <c r="L136" i="49"/>
  <c r="L48" i="49"/>
  <c r="L634" i="49"/>
  <c r="L611" i="49"/>
  <c r="L487" i="49"/>
  <c r="L610" i="49"/>
  <c r="L587" i="49"/>
  <c r="L486" i="49"/>
  <c r="L439" i="49"/>
  <c r="L312" i="49"/>
  <c r="L256" i="49"/>
  <c r="L168" i="49"/>
  <c r="L112" i="49"/>
  <c r="L643" i="49"/>
  <c r="L586" i="49"/>
  <c r="L438" i="49"/>
  <c r="L391" i="49"/>
  <c r="L619" i="49"/>
  <c r="L563" i="49"/>
  <c r="L288" i="49"/>
  <c r="L232" i="49"/>
  <c r="L144" i="49"/>
  <c r="L88" i="49"/>
  <c r="L595" i="49"/>
  <c r="L562" i="49"/>
  <c r="L505" i="49"/>
  <c r="L539" i="49"/>
  <c r="L458" i="49"/>
  <c r="L264" i="49"/>
  <c r="L208" i="49"/>
  <c r="L120" i="49"/>
  <c r="L64" i="49"/>
  <c r="L707" i="49"/>
  <c r="L571" i="49"/>
  <c r="L538" i="49"/>
  <c r="L683" i="49"/>
  <c r="L409" i="49"/>
  <c r="L362" i="49"/>
  <c r="L328" i="49"/>
  <c r="L240" i="49"/>
  <c r="L96" i="49"/>
  <c r="L40" i="49"/>
  <c r="L682" i="49"/>
  <c r="L467" i="49"/>
  <c r="L361" i="49"/>
  <c r="L659" i="49"/>
  <c r="L466" i="49"/>
  <c r="L419" i="49"/>
  <c r="L304" i="49"/>
  <c r="L216" i="49"/>
  <c r="L160" i="49"/>
  <c r="L72" i="49"/>
  <c r="L494" i="49"/>
  <c r="L475" i="49"/>
  <c r="L427" i="49"/>
  <c r="L408" i="49"/>
  <c r="L389" i="49"/>
  <c r="L379" i="49"/>
  <c r="L360" i="49"/>
  <c r="L335" i="49"/>
  <c r="L311" i="49"/>
  <c r="L287" i="49"/>
  <c r="L263" i="49"/>
  <c r="L239" i="49"/>
  <c r="L215" i="49"/>
  <c r="L191" i="49"/>
  <c r="L143" i="49"/>
  <c r="L119" i="49"/>
  <c r="L95" i="49"/>
  <c r="L71" i="49"/>
  <c r="L23" i="49"/>
  <c r="L513" i="49"/>
  <c r="L713" i="49"/>
  <c r="L697" i="49"/>
  <c r="L665" i="49"/>
  <c r="L641" i="49"/>
  <c r="L625" i="49"/>
  <c r="L593" i="49"/>
  <c r="L577" i="49"/>
  <c r="L569" i="49"/>
  <c r="L553" i="49"/>
  <c r="L545" i="49"/>
  <c r="L521" i="49"/>
  <c r="L484" i="49"/>
  <c r="L474" i="49"/>
  <c r="L436" i="49"/>
  <c r="L426" i="49"/>
  <c r="L407" i="49"/>
  <c r="L388" i="49"/>
  <c r="L378" i="49"/>
  <c r="L334" i="49"/>
  <c r="L310" i="49"/>
  <c r="L286" i="49"/>
  <c r="L262" i="49"/>
  <c r="L238" i="49"/>
  <c r="L214" i="49"/>
  <c r="L190" i="49"/>
  <c r="L166" i="49"/>
  <c r="L94" i="49"/>
  <c r="L46" i="49"/>
  <c r="L22" i="49"/>
  <c r="L712" i="49"/>
  <c r="L640" i="49"/>
  <c r="L544" i="49"/>
  <c r="L520" i="49"/>
  <c r="L473" i="49"/>
  <c r="L445" i="49"/>
  <c r="L425" i="49"/>
  <c r="L406" i="49"/>
  <c r="L397" i="49"/>
  <c r="L377" i="49"/>
  <c r="L358" i="49"/>
  <c r="L342" i="49"/>
  <c r="L318" i="49"/>
  <c r="L294" i="49"/>
  <c r="L270" i="49"/>
  <c r="L246" i="49"/>
  <c r="L222" i="49"/>
  <c r="L198" i="49"/>
  <c r="L174" i="49"/>
  <c r="L78" i="49"/>
  <c r="L30" i="49"/>
  <c r="L519" i="49"/>
  <c r="L492" i="49"/>
  <c r="L424" i="49"/>
  <c r="L341" i="49"/>
  <c r="L317" i="49"/>
  <c r="L293" i="49"/>
  <c r="L269" i="49"/>
  <c r="L245" i="49"/>
  <c r="L221" i="49"/>
  <c r="L197" i="49"/>
  <c r="L173" i="49"/>
  <c r="L149" i="49"/>
  <c r="L125" i="49"/>
  <c r="L101" i="49"/>
  <c r="L53" i="49"/>
  <c r="L29" i="49"/>
  <c r="L719" i="49"/>
  <c r="L703" i="49"/>
  <c r="L695" i="49"/>
  <c r="L679" i="49"/>
  <c r="L671" i="49"/>
  <c r="L655" i="49"/>
  <c r="L631" i="49"/>
  <c r="L623" i="49"/>
  <c r="L583" i="49"/>
  <c r="L575" i="49"/>
  <c r="L559" i="49"/>
  <c r="L551" i="49"/>
  <c r="L482" i="49"/>
  <c r="L463" i="49"/>
  <c r="L443" i="49"/>
  <c r="L434" i="49"/>
  <c r="L415" i="49"/>
  <c r="L395" i="49"/>
  <c r="L386" i="49"/>
  <c r="L367" i="49"/>
  <c r="L340" i="49"/>
  <c r="L316" i="49"/>
  <c r="L292" i="49"/>
  <c r="L268" i="49"/>
  <c r="L244" i="49"/>
  <c r="L220" i="49"/>
  <c r="L196" i="49"/>
  <c r="L172" i="49"/>
  <c r="L148" i="49"/>
  <c r="L124" i="49"/>
  <c r="L100" i="49"/>
  <c r="L76" i="49"/>
  <c r="L28" i="49"/>
  <c r="L718" i="49"/>
  <c r="L694" i="49"/>
  <c r="L670" i="49"/>
  <c r="L646" i="49"/>
  <c r="L622" i="49"/>
  <c r="L598" i="49"/>
  <c r="L574" i="49"/>
  <c r="L550" i="49"/>
  <c r="L526" i="49"/>
  <c r="L481" i="49"/>
  <c r="L462" i="49"/>
  <c r="L452" i="49"/>
  <c r="L442" i="49"/>
  <c r="L433" i="49"/>
  <c r="L414" i="49"/>
  <c r="L404" i="49"/>
  <c r="L394" i="49"/>
  <c r="L366" i="49"/>
  <c r="L348" i="49"/>
  <c r="L324" i="49"/>
  <c r="L300" i="49"/>
  <c r="L276" i="49"/>
  <c r="L252" i="49"/>
  <c r="L228" i="49"/>
  <c r="L204" i="49"/>
  <c r="L180" i="49"/>
  <c r="L156" i="49"/>
  <c r="L132" i="49"/>
  <c r="L108" i="49"/>
  <c r="L84" i="49"/>
  <c r="L60" i="49"/>
  <c r="L428" i="49"/>
  <c r="L508" i="49"/>
  <c r="L461" i="49"/>
  <c r="L451" i="49"/>
  <c r="L432" i="49"/>
  <c r="L413" i="49"/>
  <c r="L384" i="49"/>
  <c r="L365" i="49"/>
  <c r="L347" i="49"/>
  <c r="L323" i="49"/>
  <c r="L179" i="49"/>
  <c r="L155" i="49"/>
  <c r="L131" i="49"/>
  <c r="L107" i="49"/>
  <c r="L83" i="49"/>
  <c r="L59" i="49"/>
  <c r="L35" i="49"/>
  <c r="L19" i="49"/>
  <c r="L709" i="49"/>
  <c r="L701" i="49"/>
  <c r="L677" i="49"/>
  <c r="L661" i="49"/>
  <c r="L653" i="49"/>
  <c r="L605" i="49"/>
  <c r="L589" i="49"/>
  <c r="L581" i="49"/>
  <c r="L565" i="49"/>
  <c r="L557" i="49"/>
  <c r="L541" i="49"/>
  <c r="L498" i="49"/>
  <c r="L450" i="49"/>
  <c r="L431" i="49"/>
  <c r="L412" i="49"/>
  <c r="L402" i="49"/>
  <c r="L383" i="49"/>
  <c r="L355" i="49"/>
  <c r="L346" i="49"/>
  <c r="L322" i="49"/>
  <c r="L298" i="49"/>
  <c r="L274" i="49"/>
  <c r="L250" i="49"/>
  <c r="L226" i="49"/>
  <c r="L202" i="49"/>
  <c r="L178" i="49"/>
  <c r="L154" i="49"/>
  <c r="L130" i="49"/>
  <c r="L106" i="49"/>
  <c r="L82" i="49"/>
  <c r="L58" i="49"/>
  <c r="L18" i="49"/>
  <c r="L476" i="49"/>
  <c r="L380" i="49"/>
  <c r="L700" i="49"/>
  <c r="L676" i="49"/>
  <c r="L652" i="49"/>
  <c r="L604" i="49"/>
  <c r="L580" i="49"/>
  <c r="L556" i="49"/>
  <c r="L532" i="49"/>
  <c r="L516" i="49"/>
  <c r="L497" i="49"/>
  <c r="L478" i="49"/>
  <c r="L469" i="49"/>
  <c r="L430" i="49"/>
  <c r="L421" i="49"/>
  <c r="L401" i="49"/>
  <c r="L382" i="49"/>
  <c r="L373" i="49"/>
  <c r="L354" i="49"/>
  <c r="L330" i="49"/>
  <c r="L306" i="49"/>
  <c r="L282" i="49"/>
  <c r="L258" i="49"/>
  <c r="L234" i="49"/>
  <c r="L210" i="49"/>
  <c r="L186" i="49"/>
  <c r="L162" i="49"/>
  <c r="L138" i="49"/>
  <c r="L114" i="49"/>
  <c r="L90" i="49"/>
  <c r="L66" i="49"/>
  <c r="L42" i="49"/>
  <c r="L17" i="49"/>
  <c r="L514" i="49"/>
  <c r="L515" i="49"/>
  <c r="L506" i="49"/>
  <c r="L496" i="49"/>
  <c r="L468" i="49"/>
  <c r="L448" i="49"/>
  <c r="L420" i="49"/>
  <c r="L400" i="49"/>
  <c r="L372" i="49"/>
  <c r="L353" i="49"/>
  <c r="L329" i="49"/>
  <c r="L305" i="49"/>
  <c r="L281" i="49"/>
  <c r="L257" i="49"/>
  <c r="L233" i="49"/>
  <c r="L209" i="49"/>
  <c r="L185" i="49"/>
  <c r="L161" i="49"/>
  <c r="L137" i="49"/>
  <c r="L113" i="49"/>
  <c r="L89" i="49"/>
  <c r="L65" i="49"/>
  <c r="L41" i="49"/>
  <c r="L16" i="49"/>
  <c r="L206" i="13"/>
  <c r="L74" i="13"/>
  <c r="L217" i="13"/>
  <c r="L205" i="13"/>
  <c r="L169" i="13"/>
  <c r="L121" i="13"/>
  <c r="L109" i="13"/>
  <c r="L73" i="13"/>
  <c r="L203" i="13"/>
  <c r="L107" i="13"/>
  <c r="L83" i="13"/>
  <c r="L30" i="13"/>
  <c r="L221" i="13"/>
  <c r="L77" i="13"/>
  <c r="L87" i="13"/>
  <c r="L242" i="13"/>
  <c r="L86" i="13"/>
  <c r="L171" i="13"/>
  <c r="L230" i="13"/>
  <c r="L161" i="13"/>
  <c r="L75" i="13"/>
  <c r="L135" i="13"/>
  <c r="L66" i="13"/>
  <c r="L257" i="13"/>
  <c r="L134" i="13"/>
  <c r="L65" i="13"/>
  <c r="L219" i="13"/>
  <c r="L209" i="13"/>
  <c r="L123" i="13"/>
  <c r="L54" i="13"/>
  <c r="L26" i="13"/>
  <c r="L252" i="13"/>
  <c r="L240" i="13"/>
  <c r="L204" i="13"/>
  <c r="L180" i="13"/>
  <c r="L168" i="13"/>
  <c r="L132" i="13"/>
  <c r="L120" i="13"/>
  <c r="L108" i="13"/>
  <c r="L84" i="13"/>
  <c r="L72" i="13"/>
  <c r="L48" i="13"/>
  <c r="L36" i="13"/>
  <c r="L24" i="13"/>
  <c r="L262" i="13"/>
  <c r="L250" i="13"/>
  <c r="L238" i="13"/>
  <c r="L226" i="13"/>
  <c r="L202" i="13"/>
  <c r="L166" i="13"/>
  <c r="L154" i="13"/>
  <c r="L130" i="13"/>
  <c r="L106" i="13"/>
  <c r="L70" i="13"/>
  <c r="L58" i="13"/>
  <c r="L46" i="13"/>
  <c r="L23" i="13"/>
  <c r="L85" i="12"/>
  <c r="L61" i="12"/>
  <c r="L49" i="12"/>
  <c r="L74" i="12"/>
  <c r="L117" i="12"/>
  <c r="L105" i="12"/>
  <c r="L93" i="12"/>
  <c r="L69" i="12"/>
  <c r="L57" i="12"/>
  <c r="L45" i="12"/>
  <c r="L63" i="12"/>
  <c r="L115" i="12"/>
  <c r="L67" i="12"/>
  <c r="L62" i="12"/>
  <c r="L118" i="12"/>
  <c r="L108" i="12"/>
  <c r="L70" i="12"/>
  <c r="L106" i="12"/>
  <c r="L58" i="12"/>
  <c r="L107" i="12"/>
  <c r="L48" i="12"/>
  <c r="L35" i="12"/>
  <c r="L120" i="12"/>
  <c r="L96" i="12"/>
  <c r="L47" i="12"/>
  <c r="L23" i="12"/>
  <c r="L119" i="12"/>
  <c r="L95" i="12"/>
  <c r="L36" i="30"/>
  <c r="L24" i="30"/>
  <c r="L27" i="30"/>
  <c r="L25" i="30"/>
  <c r="L37" i="30"/>
  <c r="L43" i="30"/>
  <c r="L34" i="30"/>
  <c r="L35" i="30"/>
  <c r="L46" i="30"/>
  <c r="L45" i="30"/>
  <c r="L39" i="30"/>
  <c r="L31" i="30"/>
  <c r="L30" i="30"/>
  <c r="L57" i="30"/>
  <c r="L26" i="30"/>
  <c r="L63" i="30"/>
  <c r="L62" i="30"/>
  <c r="L51" i="30"/>
  <c r="L44" i="30"/>
  <c r="L38" i="30"/>
  <c r="L50" i="30"/>
  <c r="I609" i="49" l="1"/>
  <c r="L609" i="49" s="1"/>
  <c r="K15" i="49"/>
  <c r="I15" i="49"/>
  <c r="K14" i="49"/>
  <c r="I14" i="49"/>
  <c r="L14" i="49" l="1"/>
  <c r="I599" i="49"/>
  <c r="L599" i="49" s="1"/>
  <c r="L15" i="49"/>
  <c r="I626" i="49" l="1"/>
  <c r="L626" i="49" s="1"/>
  <c r="I509" i="49"/>
  <c r="I667" i="49"/>
  <c r="L667" i="49" s="1"/>
  <c r="I527" i="49"/>
  <c r="L527" i="49" s="1"/>
  <c r="I522" i="49"/>
  <c r="L522" i="49" s="1"/>
  <c r="I533" i="49"/>
  <c r="L533" i="49" s="1"/>
  <c r="I636" i="49"/>
  <c r="L636" i="49" s="1"/>
  <c r="H24" i="55"/>
  <c r="F23" i="55"/>
  <c r="D23" i="55"/>
  <c r="D26" i="55" s="1"/>
  <c r="L509" i="49" l="1"/>
  <c r="L721" i="49" s="1"/>
  <c r="K256" i="35"/>
  <c r="L256" i="35" s="1"/>
  <c r="K255" i="35"/>
  <c r="L255" i="35" s="1"/>
  <c r="K254" i="35"/>
  <c r="L254" i="35" s="1"/>
  <c r="K243" i="35"/>
  <c r="L243" i="35" s="1"/>
  <c r="K242" i="35"/>
  <c r="L242" i="35" s="1"/>
  <c r="K237" i="35"/>
  <c r="L237" i="35" s="1"/>
  <c r="K234" i="35"/>
  <c r="L234" i="35" s="1"/>
  <c r="K232" i="35"/>
  <c r="L232" i="35" s="1"/>
  <c r="K231" i="35"/>
  <c r="L231" i="35" s="1"/>
  <c r="K230" i="35"/>
  <c r="L230" i="35" s="1"/>
  <c r="K226" i="35"/>
  <c r="L226" i="35" s="1"/>
  <c r="K222" i="35"/>
  <c r="L222" i="35" s="1"/>
  <c r="K221" i="35"/>
  <c r="L221" i="35" s="1"/>
  <c r="K220" i="35"/>
  <c r="L220" i="35" s="1"/>
  <c r="K219" i="35"/>
  <c r="L219" i="35" s="1"/>
  <c r="K218" i="35"/>
  <c r="L218" i="35" s="1"/>
  <c r="K217" i="35"/>
  <c r="L217" i="35" s="1"/>
  <c r="K196" i="35"/>
  <c r="L196" i="35" s="1"/>
  <c r="K195" i="35"/>
  <c r="L195" i="35" s="1"/>
  <c r="I207" i="35"/>
  <c r="K188" i="35"/>
  <c r="L188" i="35" s="1"/>
  <c r="K187" i="35"/>
  <c r="L187" i="35" s="1"/>
  <c r="K186" i="35"/>
  <c r="L186" i="35" s="1"/>
  <c r="K185" i="35"/>
  <c r="L185" i="35" s="1"/>
  <c r="I170" i="35"/>
  <c r="I160" i="35"/>
  <c r="K148" i="35"/>
  <c r="L148" i="35" s="1"/>
  <c r="K147" i="35"/>
  <c r="L147" i="35" s="1"/>
  <c r="I133" i="35"/>
  <c r="I122" i="35"/>
  <c r="I115" i="35"/>
  <c r="K103" i="35"/>
  <c r="L103" i="35" s="1"/>
  <c r="K101" i="35"/>
  <c r="L101" i="35" s="1"/>
  <c r="K99" i="35"/>
  <c r="L99" i="35" s="1"/>
  <c r="K98" i="35"/>
  <c r="L98" i="35" s="1"/>
  <c r="K87" i="35"/>
  <c r="L87" i="35" s="1"/>
  <c r="K86" i="35"/>
  <c r="L86" i="35" s="1"/>
  <c r="K85" i="35"/>
  <c r="L85" i="35" s="1"/>
  <c r="K84" i="35"/>
  <c r="L84" i="35" s="1"/>
  <c r="K83" i="35"/>
  <c r="L83" i="35" s="1"/>
  <c r="K80" i="35"/>
  <c r="L80" i="35" s="1"/>
  <c r="K78" i="35"/>
  <c r="L78" i="35" s="1"/>
  <c r="I53" i="35"/>
  <c r="I39" i="35"/>
  <c r="I38" i="35"/>
  <c r="I32" i="35"/>
  <c r="I34" i="35"/>
  <c r="I33" i="35"/>
  <c r="K15" i="35"/>
  <c r="I15" i="35"/>
  <c r="L15" i="35" s="1"/>
  <c r="K39" i="35" l="1"/>
  <c r="L39" i="35" s="1"/>
  <c r="K54" i="35"/>
  <c r="I54" i="35"/>
  <c r="K116" i="35"/>
  <c r="I116" i="35"/>
  <c r="K123" i="35"/>
  <c r="I123" i="35"/>
  <c r="L33" i="35"/>
  <c r="K32" i="35"/>
  <c r="L32" i="35" s="1"/>
  <c r="K168" i="35"/>
  <c r="I168" i="35"/>
  <c r="K53" i="35"/>
  <c r="L53" i="35" s="1"/>
  <c r="K133" i="35"/>
  <c r="L133" i="35" s="1"/>
  <c r="K170" i="35"/>
  <c r="L170" i="35" s="1"/>
  <c r="K33" i="35"/>
  <c r="K34" i="35"/>
  <c r="L34" i="35" s="1"/>
  <c r="K207" i="35"/>
  <c r="L207" i="35" s="1"/>
  <c r="K115" i="35"/>
  <c r="L115" i="35" s="1"/>
  <c r="K160" i="35"/>
  <c r="L160" i="35" s="1"/>
  <c r="K122" i="35"/>
  <c r="L122" i="35" s="1"/>
  <c r="K38" i="35"/>
  <c r="L38" i="35" s="1"/>
  <c r="I52" i="35"/>
  <c r="I134" i="35"/>
  <c r="I206" i="35"/>
  <c r="I40" i="35"/>
  <c r="I132" i="35"/>
  <c r="I161" i="35"/>
  <c r="I117" i="35"/>
  <c r="I124" i="35"/>
  <c r="I169" i="35"/>
  <c r="I159" i="35"/>
  <c r="I205" i="35"/>
  <c r="C18" i="38"/>
  <c r="C17" i="38"/>
  <c r="C16" i="38"/>
  <c r="C15" i="38"/>
  <c r="C14" i="38"/>
  <c r="F14" i="53"/>
  <c r="I19" i="53" s="1"/>
  <c r="I13" i="52" s="1"/>
  <c r="I19" i="52" s="1"/>
  <c r="C13" i="52"/>
  <c r="K8" i="52"/>
  <c r="E7" i="52"/>
  <c r="E6" i="52"/>
  <c r="E5" i="52"/>
  <c r="E4" i="52"/>
  <c r="K8" i="48"/>
  <c r="E7" i="48"/>
  <c r="E6" i="48"/>
  <c r="E5" i="48"/>
  <c r="E4" i="48"/>
  <c r="K8" i="50"/>
  <c r="E7" i="50"/>
  <c r="E6" i="50"/>
  <c r="E5" i="50"/>
  <c r="E4" i="50"/>
  <c r="K8" i="42"/>
  <c r="E7" i="42"/>
  <c r="E6" i="42"/>
  <c r="E5" i="42"/>
  <c r="E4" i="42"/>
  <c r="K8" i="41"/>
  <c r="E7" i="41"/>
  <c r="E6" i="41"/>
  <c r="E5" i="41"/>
  <c r="E4" i="41"/>
  <c r="K8" i="40"/>
  <c r="E7" i="40"/>
  <c r="E5" i="40"/>
  <c r="E6" i="40"/>
  <c r="E4" i="40"/>
  <c r="K14" i="53"/>
  <c r="K19" i="53" l="1"/>
  <c r="K13" i="52" s="1"/>
  <c r="K19" i="52" s="1"/>
  <c r="L14" i="53"/>
  <c r="L123" i="35"/>
  <c r="L168" i="35"/>
  <c r="L116" i="35"/>
  <c r="L54" i="35"/>
  <c r="K117" i="35"/>
  <c r="L117" i="35" s="1"/>
  <c r="K161" i="35"/>
  <c r="L161" i="35" s="1"/>
  <c r="K132" i="35"/>
  <c r="L132" i="35" s="1"/>
  <c r="K169" i="35"/>
  <c r="L169" i="35" s="1"/>
  <c r="K124" i="35"/>
  <c r="L124" i="35" s="1"/>
  <c r="K40" i="35"/>
  <c r="L40" i="35" s="1"/>
  <c r="K206" i="35"/>
  <c r="L206" i="35" s="1"/>
  <c r="K205" i="35"/>
  <c r="L205" i="35" s="1"/>
  <c r="K134" i="35"/>
  <c r="L134" i="35" s="1"/>
  <c r="K159" i="35"/>
  <c r="L159" i="35" s="1"/>
  <c r="K52" i="35"/>
  <c r="L52" i="35" s="1"/>
  <c r="L19" i="53"/>
  <c r="L13" i="52" l="1"/>
  <c r="L19" i="52" s="1"/>
  <c r="E15" i="3" s="1"/>
  <c r="K197" i="13"/>
  <c r="L197" i="13" s="1"/>
  <c r="K146" i="13" l="1"/>
  <c r="L146" i="13" s="1"/>
  <c r="D5" i="38" l="1"/>
  <c r="D6" i="38"/>
  <c r="D4" i="38"/>
  <c r="E6" i="36"/>
  <c r="E6" i="53" s="1"/>
  <c r="E5" i="36"/>
  <c r="E5" i="53" s="1"/>
  <c r="E4" i="36"/>
  <c r="E4" i="53" s="1"/>
  <c r="E6" i="35"/>
  <c r="E5" i="35"/>
  <c r="E4" i="35"/>
  <c r="E6" i="49"/>
  <c r="E5" i="49"/>
  <c r="E4" i="49"/>
  <c r="E5" i="13"/>
  <c r="E6" i="13"/>
  <c r="E5" i="12"/>
  <c r="E6" i="12"/>
  <c r="E5" i="30"/>
  <c r="E6" i="30"/>
  <c r="E5" i="17"/>
  <c r="E6" i="17"/>
  <c r="D5" i="4"/>
  <c r="D6" i="4"/>
  <c r="K14" i="13" l="1"/>
  <c r="I14" i="13"/>
  <c r="L14" i="13" l="1"/>
  <c r="K15" i="12" l="1"/>
  <c r="I15" i="12"/>
  <c r="K14" i="12"/>
  <c r="I14" i="12"/>
  <c r="I131" i="12" s="1"/>
  <c r="I14" i="17" l="1"/>
  <c r="L15" i="12"/>
  <c r="L14" i="12"/>
  <c r="L131" i="12" s="1"/>
  <c r="K131" i="12"/>
  <c r="K14" i="17" s="1"/>
  <c r="K15" i="41" l="1"/>
  <c r="K50" i="41" s="1"/>
  <c r="I15" i="41"/>
  <c r="L15" i="41" l="1"/>
  <c r="L50" i="41" s="1"/>
  <c r="K15" i="50" l="1"/>
  <c r="I15" i="50"/>
  <c r="K14" i="50"/>
  <c r="I14" i="50"/>
  <c r="L14" i="50" s="1"/>
  <c r="L15" i="50" l="1"/>
  <c r="I24" i="50"/>
  <c r="F17" i="38" s="1"/>
  <c r="H17" i="38" s="1"/>
  <c r="L24" i="50"/>
  <c r="K24" i="50" l="1"/>
  <c r="K194" i="13" l="1"/>
  <c r="L194" i="13" s="1"/>
  <c r="I17" i="42" l="1"/>
  <c r="K16" i="42"/>
  <c r="I99" i="36" l="1"/>
  <c r="I100" i="36"/>
  <c r="I98" i="36"/>
  <c r="I111" i="36"/>
  <c r="I16" i="42"/>
  <c r="K17" i="42"/>
  <c r="L17" i="42" s="1"/>
  <c r="K195" i="13"/>
  <c r="L195" i="13" s="1"/>
  <c r="L16" i="42" l="1"/>
  <c r="L82" i="42" s="1"/>
  <c r="I82" i="42"/>
  <c r="F16" i="38" s="1"/>
  <c r="H16" i="38" s="1"/>
  <c r="K82" i="42"/>
  <c r="I201" i="36"/>
  <c r="K111" i="36"/>
  <c r="L111" i="36" s="1"/>
  <c r="I120" i="36"/>
  <c r="K98" i="36"/>
  <c r="L98" i="36" s="1"/>
  <c r="K99" i="36"/>
  <c r="L99" i="36" s="1"/>
  <c r="K100" i="36"/>
  <c r="L100" i="36" s="1"/>
  <c r="K119" i="36" l="1"/>
  <c r="I119" i="36"/>
  <c r="I127" i="36"/>
  <c r="K127" i="36" s="1"/>
  <c r="L127" i="36" s="1"/>
  <c r="K121" i="36"/>
  <c r="I121" i="36"/>
  <c r="K201" i="36"/>
  <c r="L201" i="36" s="1"/>
  <c r="K120" i="36"/>
  <c r="L120" i="36" s="1"/>
  <c r="L119" i="36" l="1"/>
  <c r="L121" i="36"/>
  <c r="K47" i="30"/>
  <c r="L47" i="30" s="1"/>
  <c r="K192" i="13" l="1"/>
  <c r="L192" i="13" s="1"/>
  <c r="K155" i="13"/>
  <c r="L155" i="13" s="1"/>
  <c r="K145" i="13"/>
  <c r="L145" i="13" s="1"/>
  <c r="K8" i="49"/>
  <c r="K61" i="13" l="1"/>
  <c r="L61" i="13" s="1"/>
  <c r="I721" i="49" l="1"/>
  <c r="I16" i="17" s="1"/>
  <c r="K721" i="49" l="1"/>
  <c r="K16" i="17" s="1"/>
  <c r="K15" i="30" l="1"/>
  <c r="I15" i="30"/>
  <c r="L15" i="30" l="1"/>
  <c r="K14" i="30"/>
  <c r="I14" i="30"/>
  <c r="I65" i="30" l="1"/>
  <c r="K65" i="30"/>
  <c r="L14" i="30"/>
  <c r="L65" i="30" l="1"/>
  <c r="K14" i="40"/>
  <c r="I14" i="40"/>
  <c r="I148" i="40" s="1"/>
  <c r="K17" i="36"/>
  <c r="K16" i="36"/>
  <c r="L14" i="40" l="1"/>
  <c r="L148" i="40" s="1"/>
  <c r="I50" i="41"/>
  <c r="F15" i="38" s="1"/>
  <c r="H15" i="38" s="1"/>
  <c r="I16" i="36"/>
  <c r="L16" i="36" s="1"/>
  <c r="I17" i="36"/>
  <c r="L17" i="36" s="1"/>
  <c r="I192" i="36" l="1"/>
  <c r="K192" i="36" l="1"/>
  <c r="L192" i="36" s="1"/>
  <c r="L218" i="36" s="1"/>
  <c r="K15" i="48" l="1"/>
  <c r="I15" i="48"/>
  <c r="K14" i="48"/>
  <c r="K49" i="48" s="1"/>
  <c r="I14" i="48"/>
  <c r="I49" i="48" s="1"/>
  <c r="L14" i="48" l="1"/>
  <c r="L15" i="48"/>
  <c r="F18" i="38"/>
  <c r="H18" i="38" s="1"/>
  <c r="L49" i="48" l="1"/>
  <c r="K212" i="13"/>
  <c r="L212" i="13" s="1"/>
  <c r="K148" i="13" l="1"/>
  <c r="L148" i="13" s="1"/>
  <c r="H20" i="47" l="1"/>
  <c r="D10" i="38" l="1"/>
  <c r="A2" i="46"/>
  <c r="J20" i="47"/>
  <c r="J24" i="47" s="1"/>
  <c r="AK13" i="47"/>
  <c r="G4" i="47"/>
  <c r="E29" i="47"/>
  <c r="G12" i="47"/>
  <c r="G11" i="47"/>
  <c r="G10" i="47"/>
  <c r="G9" i="47"/>
  <c r="G8" i="47"/>
  <c r="G7" i="47"/>
  <c r="G6" i="47"/>
  <c r="G5" i="47"/>
  <c r="H24" i="47" l="1"/>
  <c r="L20" i="47"/>
  <c r="L24" i="47" s="1"/>
  <c r="N20" i="47" l="1"/>
  <c r="N24" i="47" s="1"/>
  <c r="P20" i="47" l="1"/>
  <c r="H24" i="46"/>
  <c r="F23" i="46"/>
  <c r="D23" i="46"/>
  <c r="D26" i="46" s="1"/>
  <c r="K263" i="13"/>
  <c r="I263" i="13"/>
  <c r="C19" i="4"/>
  <c r="C18" i="4"/>
  <c r="C17" i="4"/>
  <c r="C16" i="4"/>
  <c r="C15" i="4"/>
  <c r="C14" i="4"/>
  <c r="K8" i="36"/>
  <c r="E7" i="36"/>
  <c r="E7" i="53" s="1"/>
  <c r="K8" i="35"/>
  <c r="E7" i="35"/>
  <c r="D4" i="4"/>
  <c r="D8" i="4"/>
  <c r="D9" i="4"/>
  <c r="K8" i="13"/>
  <c r="E7" i="13"/>
  <c r="E4" i="13"/>
  <c r="K8" i="12"/>
  <c r="E7" i="12"/>
  <c r="E4" i="12"/>
  <c r="K8" i="30"/>
  <c r="K8" i="53" s="1"/>
  <c r="E7" i="30"/>
  <c r="E4" i="30"/>
  <c r="K8" i="17"/>
  <c r="E7" i="17"/>
  <c r="E4" i="17"/>
  <c r="B12" i="17" s="1"/>
  <c r="D10" i="4"/>
  <c r="P24" i="47" l="1"/>
  <c r="L263" i="13"/>
  <c r="I13" i="17"/>
  <c r="K13" i="17"/>
  <c r="I218" i="36"/>
  <c r="I18" i="17" s="1"/>
  <c r="K218" i="36"/>
  <c r="K18" i="17" s="1"/>
  <c r="F14" i="38"/>
  <c r="K148" i="40"/>
  <c r="H14" i="38" l="1"/>
  <c r="F22" i="38"/>
  <c r="E11" i="47"/>
  <c r="AE11" i="47" s="1"/>
  <c r="L14" i="17"/>
  <c r="L13" i="17"/>
  <c r="AG11" i="47"/>
  <c r="AF11" i="47"/>
  <c r="AH11" i="47"/>
  <c r="D11" i="47"/>
  <c r="F14" i="4"/>
  <c r="H14" i="4" s="1"/>
  <c r="I259" i="35"/>
  <c r="I17" i="17" s="1"/>
  <c r="L16" i="17"/>
  <c r="L18" i="17"/>
  <c r="F19" i="4" s="1"/>
  <c r="H19" i="4" s="1"/>
  <c r="E12" i="47"/>
  <c r="E4" i="47" l="1"/>
  <c r="J4" i="47" s="1"/>
  <c r="E9" i="47"/>
  <c r="AG9" i="47" s="1"/>
  <c r="F17" i="4"/>
  <c r="H17" i="4" s="1"/>
  <c r="F15" i="4"/>
  <c r="H15" i="4" s="1"/>
  <c r="AJ12" i="47"/>
  <c r="AE12" i="47"/>
  <c r="AF12" i="47"/>
  <c r="AG12" i="47"/>
  <c r="D12" i="47"/>
  <c r="AH12" i="47"/>
  <c r="AI12" i="47"/>
  <c r="E10" i="47"/>
  <c r="K259" i="35"/>
  <c r="K17" i="17" s="1"/>
  <c r="L259" i="35"/>
  <c r="I4" i="47" l="1"/>
  <c r="D4" i="47"/>
  <c r="H4" i="47"/>
  <c r="H13" i="47" s="1"/>
  <c r="H22" i="38"/>
  <c r="H28" i="38" s="1"/>
  <c r="E14" i="3" s="1"/>
  <c r="AD9" i="47"/>
  <c r="D9" i="47"/>
  <c r="AF9" i="47"/>
  <c r="AB9" i="47"/>
  <c r="AE9" i="47"/>
  <c r="AC9" i="47"/>
  <c r="AA9" i="47"/>
  <c r="Z9" i="47"/>
  <c r="Y9" i="47"/>
  <c r="E7" i="47"/>
  <c r="D7" i="47" s="1"/>
  <c r="AE10" i="47"/>
  <c r="AF10" i="47"/>
  <c r="AD10" i="47"/>
  <c r="D10" i="47"/>
  <c r="AG10" i="47"/>
  <c r="AI13" i="47" s="1"/>
  <c r="AH10" i="47"/>
  <c r="AJ13" i="47" s="1"/>
  <c r="AJ15" i="47" s="1"/>
  <c r="E5" i="47"/>
  <c r="I5" i="47" s="1"/>
  <c r="I13" i="47" s="1"/>
  <c r="L17" i="17"/>
  <c r="H15" i="47" l="1"/>
  <c r="U7" i="47"/>
  <c r="AB7" i="47"/>
  <c r="Y7" i="47"/>
  <c r="AA7" i="47"/>
  <c r="AC7" i="47"/>
  <c r="V7" i="47"/>
  <c r="T7" i="47"/>
  <c r="Z7" i="47"/>
  <c r="W7" i="47"/>
  <c r="W13" i="47" s="1"/>
  <c r="X7" i="47"/>
  <c r="AH13" i="47"/>
  <c r="AH15" i="47" s="1"/>
  <c r="AG13" i="47"/>
  <c r="F18" i="4"/>
  <c r="N5" i="47"/>
  <c r="K5" i="47"/>
  <c r="J5" i="47"/>
  <c r="J13" i="47" s="1"/>
  <c r="Q5" i="47"/>
  <c r="D5" i="47"/>
  <c r="O5" i="47"/>
  <c r="L5" i="47"/>
  <c r="P5" i="47"/>
  <c r="M5" i="47"/>
  <c r="R5" i="47"/>
  <c r="H18" i="4" l="1"/>
  <c r="E8" i="47" l="1"/>
  <c r="X8" i="47" l="1"/>
  <c r="X13" i="47" s="1"/>
  <c r="AA8" i="47"/>
  <c r="AA13" i="47" s="1"/>
  <c r="AB8" i="47"/>
  <c r="AB13" i="47" s="1"/>
  <c r="AC8" i="47"/>
  <c r="AC13" i="47" s="1"/>
  <c r="Y8" i="47"/>
  <c r="Y13" i="47" s="1"/>
  <c r="AF8" i="47"/>
  <c r="AF13" i="47" s="1"/>
  <c r="Z8" i="47"/>
  <c r="Z13" i="47" s="1"/>
  <c r="AD8" i="47"/>
  <c r="AD13" i="47" s="1"/>
  <c r="AE8" i="47"/>
  <c r="AE13" i="47" s="1"/>
  <c r="D8" i="47"/>
  <c r="D20" i="3" l="1"/>
  <c r="AD15" i="47"/>
  <c r="Z15" i="47"/>
  <c r="AF15" i="47"/>
  <c r="AB15" i="47"/>
  <c r="X15" i="47"/>
  <c r="R20" i="47" l="1"/>
  <c r="R24" i="47" l="1"/>
  <c r="T20" i="47"/>
  <c r="V20" i="47" l="1"/>
  <c r="T24" i="47"/>
  <c r="V24" i="47" l="1"/>
  <c r="X20" i="47"/>
  <c r="X24" i="47" l="1"/>
  <c r="Z20" i="47"/>
  <c r="AB20" i="47" l="1"/>
  <c r="Z24" i="47"/>
  <c r="AD20" i="47" l="1"/>
  <c r="AB24" i="47"/>
  <c r="AF20" i="47" l="1"/>
  <c r="AD24" i="47"/>
  <c r="AF24" i="47" l="1"/>
  <c r="AH20" i="47"/>
  <c r="AH24" i="47" l="1"/>
  <c r="AJ20" i="47"/>
  <c r="AJ24" i="47" s="1"/>
  <c r="I264" i="13"/>
  <c r="I15" i="17" s="1"/>
  <c r="I20" i="17" s="1"/>
  <c r="K264" i="13"/>
  <c r="K15" i="17" s="1"/>
  <c r="K20" i="17" s="1"/>
  <c r="L264" i="13" l="1"/>
  <c r="L15" i="17"/>
  <c r="F16" i="4" l="1"/>
  <c r="L20" i="17"/>
  <c r="H16" i="4" l="1"/>
  <c r="F21" i="4"/>
  <c r="N9" i="55" l="1"/>
  <c r="N9" i="46"/>
  <c r="E6" i="47"/>
  <c r="H21" i="4"/>
  <c r="N12" i="46" l="1"/>
  <c r="N17" i="46"/>
  <c r="O6" i="47"/>
  <c r="O13" i="47" s="1"/>
  <c r="Q6" i="47"/>
  <c r="Q13" i="47" s="1"/>
  <c r="V6" i="47"/>
  <c r="V13" i="47" s="1"/>
  <c r="R6" i="47"/>
  <c r="R13" i="47" s="1"/>
  <c r="D6" i="47"/>
  <c r="P6" i="47"/>
  <c r="P13" i="47" s="1"/>
  <c r="N6" i="47"/>
  <c r="N13" i="47" s="1"/>
  <c r="S6" i="47"/>
  <c r="S13" i="47" s="1"/>
  <c r="M6" i="47"/>
  <c r="M13" i="47" s="1"/>
  <c r="U6" i="47"/>
  <c r="U13" i="47" s="1"/>
  <c r="L6" i="47"/>
  <c r="L13" i="47" s="1"/>
  <c r="T6" i="47"/>
  <c r="T13" i="47" s="1"/>
  <c r="K6" i="47"/>
  <c r="K13" i="47" s="1"/>
  <c r="N12" i="55"/>
  <c r="N17" i="55"/>
  <c r="I15" i="4"/>
  <c r="H27" i="4"/>
  <c r="I19" i="4"/>
  <c r="I17" i="4"/>
  <c r="I14" i="4"/>
  <c r="I18" i="4"/>
  <c r="I16" i="4"/>
  <c r="N15" i="47" l="1"/>
  <c r="P15" i="47"/>
  <c r="I20" i="4"/>
  <c r="C13" i="47"/>
  <c r="M14" i="47" s="1"/>
  <c r="V15" i="47"/>
  <c r="J15" i="47"/>
  <c r="T15" i="47"/>
  <c r="K23" i="46"/>
  <c r="E26" i="46"/>
  <c r="V26" i="46" s="1"/>
  <c r="N26" i="46" s="1"/>
  <c r="H29" i="4"/>
  <c r="E13" i="3"/>
  <c r="E17" i="3" s="1"/>
  <c r="R15" i="47"/>
  <c r="K23" i="55"/>
  <c r="E26" i="55"/>
  <c r="V26" i="55" s="1"/>
  <c r="N26" i="55" s="1"/>
  <c r="L15" i="47"/>
  <c r="V16" i="47" l="1"/>
  <c r="H21" i="47"/>
  <c r="AH16" i="47"/>
  <c r="AA14" i="47"/>
  <c r="X16" i="47"/>
  <c r="C5" i="47"/>
  <c r="AC14" i="47"/>
  <c r="AH21" i="47"/>
  <c r="Z16" i="47"/>
  <c r="V21" i="47"/>
  <c r="J14" i="47"/>
  <c r="C9" i="47"/>
  <c r="H16" i="47"/>
  <c r="H17" i="47" s="1"/>
  <c r="T21" i="47"/>
  <c r="R21" i="47"/>
  <c r="I14" i="47"/>
  <c r="AD14" i="47"/>
  <c r="L21" i="47"/>
  <c r="Y14" i="47"/>
  <c r="J21" i="47"/>
  <c r="AI14" i="47"/>
  <c r="AB21" i="47"/>
  <c r="AJ14" i="47"/>
  <c r="W14" i="47"/>
  <c r="AJ21" i="47"/>
  <c r="AF14" i="47"/>
  <c r="N21" i="47"/>
  <c r="AB14" i="47"/>
  <c r="AG14" i="47"/>
  <c r="AJ16" i="47"/>
  <c r="AB16" i="47"/>
  <c r="Z14" i="47"/>
  <c r="C12" i="47"/>
  <c r="H14" i="47"/>
  <c r="AF21" i="47"/>
  <c r="C10" i="47"/>
  <c r="AD21" i="47"/>
  <c r="AD16" i="47"/>
  <c r="AK14" i="47"/>
  <c r="P21" i="47"/>
  <c r="X21" i="47"/>
  <c r="X14" i="47"/>
  <c r="AF16" i="47"/>
  <c r="Z21" i="47"/>
  <c r="C11" i="47"/>
  <c r="C4" i="47"/>
  <c r="AH14" i="47"/>
  <c r="C7" i="47"/>
  <c r="AE14" i="47"/>
  <c r="C8" i="47"/>
  <c r="O14" i="47"/>
  <c r="S14" i="47"/>
  <c r="T14" i="47"/>
  <c r="U14" i="47"/>
  <c r="L14" i="47"/>
  <c r="T16" i="47"/>
  <c r="P16" i="47"/>
  <c r="L16" i="47"/>
  <c r="K14" i="47"/>
  <c r="P14" i="47"/>
  <c r="R14" i="47"/>
  <c r="V14" i="47"/>
  <c r="R16" i="47"/>
  <c r="C6" i="47"/>
  <c r="J16" i="47"/>
  <c r="N16" i="47"/>
  <c r="Q14" i="47"/>
  <c r="N14" i="47"/>
  <c r="J17" i="47" l="1"/>
  <c r="L17" i="47" s="1"/>
  <c r="N17" i="47" s="1"/>
  <c r="P17" i="47" s="1"/>
  <c r="R17" i="47" s="1"/>
  <c r="T17" i="47" s="1"/>
  <c r="V17" i="47" s="1"/>
  <c r="X17" i="47" s="1"/>
  <c r="Z17" i="47" s="1"/>
  <c r="AB17" i="47" s="1"/>
  <c r="AD17" i="47" s="1"/>
  <c r="AF17" i="47" s="1"/>
  <c r="AH17" i="47" s="1"/>
  <c r="AJ17" i="47" s="1"/>
</calcChain>
</file>

<file path=xl/sharedStrings.xml><?xml version="1.0" encoding="utf-8"?>
<sst xmlns="http://schemas.openxmlformats.org/spreadsheetml/2006/main" count="4761" uniqueCount="2090">
  <si>
    <t xml:space="preserve">แบบ ปร.6 แผ่นที่ 1/1 </t>
  </si>
  <si>
    <t>แบบสรุปราคากลางงานก่อสร้างอาคาร</t>
  </si>
  <si>
    <t xml:space="preserve">ชื่อโครงการ/งานก่อสร้าง </t>
  </si>
  <si>
    <t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t>
  </si>
  <si>
    <t>สำหรับระเบียงเศรษฐกิจพิเศษภาคเหนือ</t>
  </si>
  <si>
    <t>สถานที่ก่อสร้าง</t>
  </si>
  <si>
    <t>พื้นที่การศึกษามหาวิทยาลัยเชียงใหม่ ตำบลแม่เหียะ 
อำเภอเมืองเชียงใหม่ จังหวัดเชียงใหม่</t>
  </si>
  <si>
    <t>แบบเลขที่</t>
  </si>
  <si>
    <t>หน่วยงานเจ้าของโครงการ/งานก่อสร้าง</t>
  </si>
  <si>
    <t>สำนักงานปลัดกระทรวงการอุดมศึกษา วิทยาศาสตร์ วิจัยและนวัตกรรม</t>
  </si>
  <si>
    <t>แบบ ปร.5 (ก) และ ปร.5 (ข)  ที่แนบ  มีจำนวน</t>
  </si>
  <si>
    <t>1  ชุด ประกอบไปด้วย ปร.5 (ก) จำนวน 6 ชุดหมวดงาน</t>
  </si>
  <si>
    <t xml:space="preserve">คำนวณราคากลาง เมื่อวันที่                   </t>
  </si>
  <si>
    <t>4 พฤศจิกายน พ.ศ. 2568</t>
  </si>
  <si>
    <t xml:space="preserve">หน่วย : บาท   </t>
  </si>
  <si>
    <t>ลำดับที่</t>
  </si>
  <si>
    <t>รายการ</t>
  </si>
  <si>
    <t>ค่าก่อสร้าง</t>
  </si>
  <si>
    <t>หมายเหตุ</t>
  </si>
  <si>
    <t>กลุ่มงานอาคาร / งานก่อสร้างอาคาร</t>
  </si>
  <si>
    <t xml:space="preserve">แบบสรุปค่าก่อสร้าง </t>
  </si>
  <si>
    <t>ตามแบบ ปร.5 (ก)</t>
  </si>
  <si>
    <t>แบบสรุปค่าครุภัณฑ์จัดซื้อ</t>
  </si>
  <si>
    <t>ตามแบบ ปร.5 (ข)</t>
  </si>
  <si>
    <t>แบบสรุปค่าใช้จ่ายพิเศษตามข้อกำหนดและค่าใช้จ่ายอื่นที่จำเป็นต้องมี</t>
  </si>
  <si>
    <t>ตามแบบ ปร.4 (พ)</t>
  </si>
  <si>
    <t>สรุป</t>
  </si>
  <si>
    <t>รวมค่าก่อสร้างทั้งโครงการ/งานก่อสร้าง</t>
  </si>
  <si>
    <t>ราคากลาง (ตัวเลข)</t>
  </si>
  <si>
    <t>ราคากลาง (ตัวอักษร)</t>
  </si>
  <si>
    <t>หมายเหตุ :</t>
  </si>
  <si>
    <t>1.)</t>
  </si>
  <si>
    <t>หลักเกณฑ์การคำนวณราคากลางตามพระราชบัญญัติการจัดชื้อจัดจ้างและการบริหารพัสดุภาครัฐ พ.ศ. 2560 และตามประกาศคณะกรรมการ</t>
  </si>
  <si>
    <t>ราคากลางและขึ้นทะเบียนผู้ประกอบการเรื่องหลักเกณฑ์และวิธีการกำหนดราคากลางงานก่อสร้าง ซึ่งประกาศในราชกิจจานุเบกษา</t>
  </si>
  <si>
    <t>ลงวันที่ 14 พฤศจิกายน 2560 และฉบับที่ 5 ประกาศ ณ วันที่ 1 สิงหาคม 2565</t>
  </si>
  <si>
    <t>2.)</t>
  </si>
  <si>
    <t xml:space="preserve">อ้างอิงราคาวัสดุก่อสร้างจากสํานักดัชนีเศรษฐกิจการค้า สำนักงานปลัดกระทรวงพาณิชย์ สืบค้นจาก www.price.moc.go.th  </t>
  </si>
  <si>
    <r>
      <rPr>
        <u/>
        <sz val="12"/>
        <rFont val="TH SarabunPSK"/>
        <family val="2"/>
      </rPr>
      <t>ประจำเดือน กันยายน พ.ศ. 2568 จังหวัดเชียงใหม่ และจังหวัดใกล้เคียง</t>
    </r>
    <r>
      <rPr>
        <sz val="12"/>
        <rFont val="TH SarabunPSK"/>
        <family val="2"/>
      </rPr>
      <t xml:space="preserve"> (ตัวย่อในช่องหมายเหตุเขียนว่า " พาณิชย์จังหวัด ")</t>
    </r>
  </si>
  <si>
    <t>3.)</t>
  </si>
  <si>
    <t>อ้างอิงราคาวัสดุก่อสร้างโดยใช้วิธีการสืบราคาตามท้องตลาดหรือโทรสอบถามร้านค้าภายในท้องถิ่นฯ หรือ สืบค้นจาก Internet / Web Site</t>
  </si>
  <si>
    <t>(ตัวย่อในช่องหมายเหตุเขียนว่า " สืบจากร้านค้า" โดยแนบรายละเอียดหรือระบุชื่อร้านค้า)</t>
  </si>
  <si>
    <t>4.)</t>
  </si>
  <si>
    <t>อ้างอิงราคาค่าแรงตาม บัญชีค่าแรงงาน/ดำเนินการสำหรับการถอดแบบคำนวณราคากลางงานก่อสร้างที่ประกาศใช้พร้อมหลักเกณฑ์การคำนวณ</t>
  </si>
  <si>
    <t>ราคากลางงานก่อสร้าง แนวทาง วิธีปฏิบัติและรายละเอียดประกอบการถอดแบบคำนวณราคากลางงานก่อสร้าง คณะกรรมการราคากลางและขึ้น</t>
  </si>
  <si>
    <r>
      <t xml:space="preserve">ทะเบียนผู้ประกอบการ คณะอนุกรรมการราคากลางงานก่อสร้าง </t>
    </r>
    <r>
      <rPr>
        <u/>
        <sz val="12"/>
        <rFont val="TH SarabunPSK"/>
        <family val="2"/>
      </rPr>
      <t>เดือน มีนาคม พ.ศ. 2566</t>
    </r>
    <r>
      <rPr>
        <sz val="12"/>
        <rFont val="TH SarabunPSK"/>
        <family val="2"/>
      </rPr>
      <t xml:space="preserve"> กรมบัญชีกลาง (ตัวย่อในช่องหมายเหตุเขียนว่า " กรมบัญชีกลาง ") </t>
    </r>
  </si>
  <si>
    <t>และสืบราคาตามมาตราฐานแรงงานตามท้องตลาด (ตัวย่อในช่องหมายเหตุเขียนว่า " มาตรฐานแรงงานฯ ")</t>
  </si>
  <si>
    <t>5.)</t>
  </si>
  <si>
    <r>
      <t xml:space="preserve">อ้างอิงราคาค่าครุภัณฑ์จัดซื้อ ให้เป็นไปตามตามบัญชีราคามาตรฐานครุภัณฑ์ กองมาตรฐานงบประมาณ 1 </t>
    </r>
    <r>
      <rPr>
        <u/>
        <sz val="12"/>
        <rFont val="TH SarabunPSK"/>
        <family val="2"/>
      </rPr>
      <t>สำนักงบประมาณ เดือน ธันวาคม พ.ศ. 2567</t>
    </r>
  </si>
  <si>
    <t>(ตัวย่อในช่องหมายเหตุเขียนว่า " สำนักงบประมาณฯ ") หรือโทรสอบถามร้านค้าภายในท้องถิ่นฯ หรือ สืบค้นจาก Internet / Web Site</t>
  </si>
  <si>
    <t>6.)</t>
  </si>
  <si>
    <t>การคำนวณค่า Factor F ให้เป็นไปตามหลักเกณฑ์การคำนวณราคากลางงานก่อสร้างของคณะกรรมการราคากลางและขึ้นทะเบียนผู้ประกอบการ</t>
  </si>
  <si>
    <t>7.)</t>
  </si>
  <si>
    <t>อ้างอิงบัญชีราคาค่าวัสดุและค่าแรงงาน สำนักงานคณะกรรมการการศึกษาขั้นพื้นฐาน กระทรวงศึกษาธิการ</t>
  </si>
  <si>
    <r>
      <rPr>
        <u/>
        <sz val="12"/>
        <rFont val="TH SarabunPSK"/>
        <family val="2"/>
      </rPr>
      <t>ปีงบประมาณ 2568</t>
    </r>
    <r>
      <rPr>
        <sz val="12"/>
        <rFont val="TH SarabunPSK"/>
        <family val="2"/>
      </rPr>
      <t xml:space="preserve"> (ตัวย่อในช่องหมายเหตุเขียนว่า " สพฐ. ")</t>
    </r>
  </si>
  <si>
    <t>8.)</t>
  </si>
  <si>
    <t xml:space="preserve">อ้างอิงราคาครุภัณฑ์คอมพิวเตอร์ ตามเกณฑ์ราคากลางและคุณลักษณะพื้นฐานการจัดหาอุปกรณ์และระบบคอมพิวเตอร์ ของกระทรวงดิจิทัลเพื่อเศรษฐกิจและสังคม </t>
  </si>
  <si>
    <r>
      <rPr>
        <u/>
        <sz val="12"/>
        <rFont val="TH SarabunPSK"/>
        <family val="2"/>
      </rPr>
      <t>เดือน มีนาคม พ.ศ. 2566</t>
    </r>
    <r>
      <rPr>
        <sz val="12"/>
        <rFont val="TH SarabunPSK"/>
        <family val="2"/>
      </rPr>
      <t xml:space="preserve">  (ตัวย่อในช่องหมายเหตุเขียนว่า " กระทรวงดิจิทัลฯ ")</t>
    </r>
  </si>
  <si>
    <t>9.)</t>
  </si>
  <si>
    <t xml:space="preserve">อ้างอิงราคาครุภัณฑ์ระบบกล้องโทรทัศน์วงจรปิด ตามเกณฑ์ราคากลางและคุณลักษณะพื้นฐานของระบบกล้องโทรทัศน์วงจรปิด ของกระทรวงดิจิทัลเพื่อเศรษฐกิจและสังคม </t>
  </si>
  <si>
    <r>
      <rPr>
        <u/>
        <sz val="12"/>
        <rFont val="TH SarabunPSK"/>
        <family val="2"/>
      </rPr>
      <t>เดือน มิถุนายน พ.ศ. 2564</t>
    </r>
    <r>
      <rPr>
        <sz val="12"/>
        <rFont val="TH SarabunPSK"/>
        <family val="2"/>
      </rPr>
      <t xml:space="preserve">  (ตัวย่อในช่องหมายเหตุเขียนว่า " กระทรวงดิจิทัลฯ ")</t>
    </r>
  </si>
  <si>
    <t>10.)</t>
  </si>
  <si>
    <t>หากปรากฎว่ามีความขัดแย้งกันระหว่าง รูปแบบรายการก่อสร้าง, รายการประกอบแบบ และบัญชีแสดงรายการประมาณราคา (BOQ) ให้ยึดตามรูปแบบรายการเป็นหลักและ</t>
  </si>
  <si>
    <t>ให้ปฏิบัติตามคำวินิจฉัยของคณะกรรมการตรวจรับพัสดุในงานจ้างก่อสร้าง ซึ่งจะพิจารณาโดยคำนึงถึงประโยชน์ของทางราชการเป็นสาระสำคัญ</t>
  </si>
  <si>
    <t xml:space="preserve">แบบ ปร.5 (ก) แผ่นที่ 1/1 </t>
  </si>
  <si>
    <t>แบบสรุปค่าก่อสร้าง</t>
  </si>
  <si>
    <t>กลุ่มงาน/งาน</t>
  </si>
  <si>
    <t>แบบ ปร.4 (ก)  ที่แนบ  มีจำนวน</t>
  </si>
  <si>
    <t>ค่างานต้นทุน</t>
  </si>
  <si>
    <t>Factor F</t>
  </si>
  <si>
    <t>งานก่อสร้างอาคาร</t>
  </si>
  <si>
    <t>คิดเป็นร้อยละ</t>
  </si>
  <si>
    <t>รวมราคางานก่อสร้างอาคาร</t>
  </si>
  <si>
    <t>เงื่อนไขการใช้ตาราง Factor F</t>
  </si>
  <si>
    <t>ตาราง Factor F ให้เป็นไปตาม</t>
  </si>
  <si>
    <t>เงินล่วงหน้าจ่าย</t>
  </si>
  <si>
    <t>.......</t>
  </si>
  <si>
    <t>%</t>
  </si>
  <si>
    <t>หลักเกณฑ์การคำนวณราคากลาง</t>
  </si>
  <si>
    <t>เงินประกันผลงานหัก</t>
  </si>
  <si>
    <t>งานก่อสร้างของคณะกรรมการ</t>
  </si>
  <si>
    <t>ดอกเบี้ยเงินกู้</t>
  </si>
  <si>
    <t>ราคากลางและขึ้นทะเบียน</t>
  </si>
  <si>
    <t>ภาษีมูลค่าเพิ่ม</t>
  </si>
  <si>
    <t>ผู้ประกอบการ</t>
  </si>
  <si>
    <t>รวมราคางานก่อสร้างอาคารทั้งหมด</t>
  </si>
  <si>
    <t>บาท (ตัวเลข)</t>
  </si>
  <si>
    <t>ขนาดหรือพื้นที่</t>
  </si>
  <si>
    <t>เฉลี่ย</t>
  </si>
  <si>
    <t>อาคาร จำนวน</t>
  </si>
  <si>
    <t>ตารางเมตร</t>
  </si>
  <si>
    <t>เป็นเงิน</t>
  </si>
  <si>
    <t>บาท ต่อ ตารางเมตร</t>
  </si>
  <si>
    <t xml:space="preserve">แบบสรุป ปร.4 (ก) แผ่นที่ 1/1 </t>
  </si>
  <si>
    <t>แบบแสดงสรุปราคารายการ ปริมาณงาน และราคา</t>
  </si>
  <si>
    <t>กลุ่มงาน / งาน</t>
  </si>
  <si>
    <t>ชื่อโครงการ / งานก่อสร้าง</t>
  </si>
  <si>
    <t>หน่วยงานเจ้าของโครงการ / งานก่อสร้าง</t>
  </si>
  <si>
    <t xml:space="preserve">แบบรูปรายการ </t>
  </si>
  <si>
    <t>คำนวณราคากลางโดย</t>
  </si>
  <si>
    <t>คณะกรรมการกำหนดราคากลาง</t>
  </si>
  <si>
    <t>เมื่อวันที่</t>
  </si>
  <si>
    <t>หน่วย : บาท</t>
  </si>
  <si>
    <t>ลำดับ</t>
  </si>
  <si>
    <t>ปริมาณ</t>
  </si>
  <si>
    <t>หน่วย</t>
  </si>
  <si>
    <t>ค่าวัสดุ</t>
  </si>
  <si>
    <t>ค่าแรงงาน</t>
  </si>
  <si>
    <t>ราคารวม</t>
  </si>
  <si>
    <t>หน่วยละ</t>
  </si>
  <si>
    <t>รวมเงิน</t>
  </si>
  <si>
    <t>งานเตรียมการและงานภูมิทัศน์</t>
  </si>
  <si>
    <t>งาน</t>
  </si>
  <si>
    <t>ตามแบบ ปร.4 (ก) ข้อที่ 1</t>
  </si>
  <si>
    <t>หมวดงานโครงสร้าง</t>
  </si>
  <si>
    <t>ตามแบบ ปร.4 (ก) ข้อที่ 2</t>
  </si>
  <si>
    <t>หมวดงานสถาปัตยกรรม</t>
  </si>
  <si>
    <t>ตามแบบ ปร.4 (ก) ข้อที่ 3</t>
  </si>
  <si>
    <t>หมวดงานระบบไฟฟ้าและระบบสื่อสาร</t>
  </si>
  <si>
    <t>ตามแบบ ปร.4 (ก) ข้อที่ 4</t>
  </si>
  <si>
    <t>หมวดงานระบบสุขาภิบาล</t>
  </si>
  <si>
    <t>ตามแบบ ปร.4 (ก) ข้อที่ 5</t>
  </si>
  <si>
    <t>หมวดงานระบบปรับอากาศและระบบระบายอากาศ</t>
  </si>
  <si>
    <t>ตามแบบ ปร.4 (ก) ข้อที่ 6</t>
  </si>
  <si>
    <t>แบบ ปร.4(ก) หมวดงานเตรียมการและงานภูมิทัศน์</t>
  </si>
  <si>
    <t>แบบแสดงรายการ ปริมาณงาน และราคา</t>
  </si>
  <si>
    <t>หมวดงานเตรียมการและงานภูมิทัศน์</t>
  </si>
  <si>
    <t>งานเตรียมการ</t>
  </si>
  <si>
    <t>1.1.1</t>
  </si>
  <si>
    <t xml:space="preserve"> งานขุดดิน</t>
  </si>
  <si>
    <t>ลบ.ม.</t>
  </si>
  <si>
    <t>1.1.2</t>
  </si>
  <si>
    <t xml:space="preserve"> งานขนดินออกนอกโครงการ</t>
  </si>
  <si>
    <t>1.1.3</t>
  </si>
  <si>
    <t xml:space="preserve"> งานล้อมย้ายต้นไม้เดิมไปปลูกตามจุดที่กำหนด</t>
  </si>
  <si>
    <t>งานภูมิทัศน์และงานบริเวณ</t>
  </si>
  <si>
    <t>1.2.1</t>
  </si>
  <si>
    <t>งานปรับพื้นที่</t>
  </si>
  <si>
    <t>1.2.1.1</t>
  </si>
  <si>
    <t xml:space="preserve"> งานปรับผิวดินเดิมเตรียมสำหรับงานภูมิทัศน์</t>
  </si>
  <si>
    <t>ตร.ม.</t>
  </si>
  <si>
    <t>1.2.1.2</t>
  </si>
  <si>
    <t xml:space="preserve"> งานปรับระดับและบดอัดทรายรองพื้น (เฉพาะพื้นที่สนามหญ้ามาเลเซีย)</t>
  </si>
  <si>
    <t>1.2.2</t>
  </si>
  <si>
    <t>งานพรรณไม้</t>
  </si>
  <si>
    <t>ไม้ยืนต้น</t>
  </si>
  <si>
    <t>1.2.2.1</t>
  </si>
  <si>
    <t xml:space="preserve"> ปาล์มยะวา ขนาดความสูง 5 ม.</t>
  </si>
  <si>
    <t>ต้น</t>
  </si>
  <si>
    <t>1.2.2.2</t>
  </si>
  <si>
    <t xml:space="preserve"> แก้วมุกดา ขนาดลำต้น 3 นิ้ว</t>
  </si>
  <si>
    <t>1.2.2.3</t>
  </si>
  <si>
    <t xml:space="preserve"> พุดกุหลาบ ขนาดลำต้น 3 นิ้ว</t>
  </si>
  <si>
    <t>1.2.2.4</t>
  </si>
  <si>
    <t xml:space="preserve"> กระพี้จั่น ขนาดลำต้น 4 นิ้ว</t>
  </si>
  <si>
    <t>1.2.2.5</t>
  </si>
  <si>
    <t xml:space="preserve"> แคนา ขนาดลำต้น 4 นิ้ว</t>
  </si>
  <si>
    <t>ไม้พุ่มไม้คลุมดิน</t>
  </si>
  <si>
    <t>1.2.2.6</t>
  </si>
  <si>
    <t xml:space="preserve"> ปาล์มจีบ ขนาดความสูง 1.00 ม. ปลูก @ 1.00 ม. (ปลูกเรียงแถวเดียว)</t>
  </si>
  <si>
    <t>1.2.2.7</t>
  </si>
  <si>
    <t xml:space="preserve"> ไทรเกาหลี  ขนาดความสูง 1.50 ม. ปลูก @ 0.30 ม. (ปลูกเรียงแถวเดียว)</t>
  </si>
  <si>
    <t>1.2.2.8</t>
  </si>
  <si>
    <t xml:space="preserve"> หนวดปลาหมึกแคระเขียว กระถาง 6 นิ้ว ปลูก @ 0.30 ม. </t>
  </si>
  <si>
    <t>1.2.2.9</t>
  </si>
  <si>
    <t xml:space="preserve"> ไอริส  กระถาง 4 นิ้ว ปลูก @ 0.15 ม. </t>
  </si>
  <si>
    <t>1.2.2.10</t>
  </si>
  <si>
    <t xml:space="preserve"> เสน่ห์จันทร์แดง กระถาง 6 นิ้ว ปลูก @ 0.30 ม. </t>
  </si>
  <si>
    <t>1.2.2.11</t>
  </si>
  <si>
    <t xml:space="preserve"> เดหลีใบกล้วย กระถาง 6 นิ้ว ปลูก @ 0.40 ม. </t>
  </si>
  <si>
    <t>1.2.2.12</t>
  </si>
  <si>
    <t xml:space="preserve"> เศรษฐีใหม่ กระถาง 6 นิ้ว ปลูก @ 0.30 ม. </t>
  </si>
  <si>
    <t>1.2.2.13</t>
  </si>
  <si>
    <t xml:space="preserve"> เฟิร์นข้าหลวง กระถาง 12 นิ้ว </t>
  </si>
  <si>
    <t>1.2.2.14</t>
  </si>
  <si>
    <t xml:space="preserve"> หลิวเลื้อย กระถาง 6 นิ้ว ปลูก @ 0.20 ม. </t>
  </si>
  <si>
    <t>1.2.2.15</t>
  </si>
  <si>
    <t xml:space="preserve"> ถั่วบราซิล ปลูก @ 0.20 ม. </t>
  </si>
  <si>
    <t>1.2.2.16</t>
  </si>
  <si>
    <t xml:space="preserve"> หญ้ามาเลเซีย</t>
  </si>
  <si>
    <t>1.2.3</t>
  </si>
  <si>
    <t>งานเบ็ดเตล็ด</t>
  </si>
  <si>
    <t>1.2.3.1</t>
  </si>
  <si>
    <t xml:space="preserve"> หินแม่น้ำสีน้ำตาลเบอร์ 4 (1 ตร.ม.ใช้หิน 5 ถุง)</t>
  </si>
  <si>
    <t>1.2.3.2</t>
  </si>
  <si>
    <t xml:space="preserve"> ตาข่ายพลาสติกสีดำรองหิน</t>
  </si>
  <si>
    <t>1.2.3.3</t>
  </si>
  <si>
    <t xml:space="preserve"> ขอบคันพลาสติกสูง 10 ซม. สีดำ</t>
  </si>
  <si>
    <t>ม.</t>
  </si>
  <si>
    <t>1.2.3.4</t>
  </si>
  <si>
    <t xml:space="preserve"> งานดินปลูก (ไม่บรรจุถุง ) หนา 5 ซม.(พื้นที่สนามหญ้าและถั่วบราซิล)</t>
  </si>
  <si>
    <t>1.2.3.5</t>
  </si>
  <si>
    <t xml:space="preserve"> ไม้ค้ำยัน, ไม้รัดคอบน ขนาด 3 นิ้ว x 3 ม. </t>
  </si>
  <si>
    <t>ท่อน</t>
  </si>
  <si>
    <t>1.2.3.6</t>
  </si>
  <si>
    <t xml:space="preserve"> งานป้ายสนาม วัสดุสังกะสีพับขึ้นรูปพ่นสี POWDER COAT พร้อมโครงสร้างเหล็ก</t>
  </si>
  <si>
    <t>ชุด</t>
  </si>
  <si>
    <t>1.2.4</t>
  </si>
  <si>
    <t>งานถนน</t>
  </si>
  <si>
    <t>1.2.4.1</t>
  </si>
  <si>
    <t xml:space="preserve"> งานรื้อถอนผิวทางเดิม</t>
  </si>
  <si>
    <t>1.2.4.2</t>
  </si>
  <si>
    <t>1.2.4.3</t>
  </si>
  <si>
    <t xml:space="preserve"> ชั้นรองหินคลุกปรับระดับ บดอัดแน่น</t>
  </si>
  <si>
    <t>1.2.4.4</t>
  </si>
  <si>
    <t xml:space="preserve"> งานบดอัดดินเดิม สำหรับถนน ด้านข้างโครงการ</t>
  </si>
  <si>
    <t>1.2.4.5</t>
  </si>
  <si>
    <t xml:space="preserve"> งานทรายหยาบบดอัดแน่นหนา 10 ซม. สำหรับถนน ด้านหน้าและด้านข้างโครงการ</t>
  </si>
  <si>
    <t>1.2.4.6</t>
  </si>
  <si>
    <t xml:space="preserve"> แผ่นพลาสติกโปร่งแสงและกันน้ำ หนาไม่น้อยกว่า 0.07 มม.</t>
  </si>
  <si>
    <t>1.2.4.7</t>
  </si>
  <si>
    <t xml:space="preserve"> งานเหล็กเส้นกลมผิวเรียบ SR24 ขนาดเส้นผ่านศูนย์กลาง 9 มม.</t>
  </si>
  <si>
    <t>กก.</t>
  </si>
  <si>
    <t xml:space="preserve"> (น้ำหนัก 0.499 กก./ม.) สำหรับถนนด้านข้างโครงการ</t>
  </si>
  <si>
    <t>1.2.4.8</t>
  </si>
  <si>
    <t xml:space="preserve"> งานลวดผูกเหล็กโครงสร้าง ขนาดเส้นผ่านศูนย์กลาง 1.25 มม. (เบอร์ 18) </t>
  </si>
  <si>
    <t>1.2.4.9</t>
  </si>
  <si>
    <t xml:space="preserve"> งานคอนกรีตโครงสร้างชนิดค่ากำลังอัดประลัย 280 ksc ( Cylinder ) </t>
  </si>
  <si>
    <t xml:space="preserve"> สำหรับถนนด้านหน้าและด้านข้างโครงการ</t>
  </si>
  <si>
    <t>1.2.4.10</t>
  </si>
  <si>
    <t xml:space="preserve"> พื้นคอนกรีตพิมพ์ลายหนา 0.05 ม. สีเทา</t>
  </si>
  <si>
    <t>1.2.4.11</t>
  </si>
  <si>
    <t xml:space="preserve"> Prime Coat (ยางEAP)</t>
  </si>
  <si>
    <t>1.2.4.12</t>
  </si>
  <si>
    <t xml:space="preserve"> งานแอสฟัลต์คอนกรีต Asphalt  Concrete  (ปูทับบน Prime  Coat)</t>
  </si>
  <si>
    <t>1.2.4.13</t>
  </si>
  <si>
    <t xml:space="preserve"> งานตีเส้นจราจร สีเทอร์โมพลาสติก</t>
  </si>
  <si>
    <t>รวมราคาหมวดงานเตรียมการและงานภูมิทัศน์</t>
  </si>
  <si>
    <t>แบบ ปร.4(ก) หมวดงานโครงสร้าง</t>
  </si>
  <si>
    <t> </t>
  </si>
  <si>
    <t>งานขุดดิน</t>
  </si>
  <si>
    <t>2.1.1</t>
  </si>
  <si>
    <t>งานขุดหลุมฐานรากและถมคืน</t>
  </si>
  <si>
    <t>2.1.2</t>
  </si>
  <si>
    <t>งานขนดินออกนอกโครงการ</t>
  </si>
  <si>
    <t>งานวัสดุรองก้นหลุม</t>
  </si>
  <si>
    <t>2.2.1</t>
  </si>
  <si>
    <t>งานทรายหยาบบดอัดแน่น หนา 10 ซม.</t>
  </si>
  <si>
    <t>2.2.2</t>
  </si>
  <si>
    <t>งานคอนกรีตหยาบผสมเสร็จชนิดค่ากำลังอัดประลัย 140 ksc. ( Cylinder )</t>
  </si>
  <si>
    <t>2.2.3</t>
  </si>
  <si>
    <t>งานพลาสติกปูพื้นความหนาไม่น้อยกว่า 0.10 มม.</t>
  </si>
  <si>
    <t xml:space="preserve">งานเสาเข็มตอก </t>
  </si>
  <si>
    <t>2.3.1</t>
  </si>
  <si>
    <t>งานเสาเข็มคอนกรีตอัดแรง รูปสี่เหลี่ยมตัน ขนาด 0.45 x 0.45 ม. ระดับปลายเสาเข็ม</t>
  </si>
  <si>
    <t xml:space="preserve">  -10.00 ม. รับน้ำหนักบรรทุกปลอดภัยไม่น้อยกว่า 60 ตัน/ต้น (FS=2.5)</t>
  </si>
  <si>
    <t xml:space="preserve"> พร้อมเหล็กสมอหัวเสาเข็ม (Dowel Bar) 4-DB16 มม. ความยาว 4.00 ม.</t>
  </si>
  <si>
    <t>2.3.2</t>
  </si>
  <si>
    <t xml:space="preserve">งานเสาเข็มคอนกรีตอัดแรง รูปสี่เหลี่ยมตัน ขนาด 0.35 x 0.35 ม. ระดับปลายเสาเข็ม </t>
  </si>
  <si>
    <t xml:space="preserve"> -11.00 ม. รับน้ำหนักบรรทุกปลอดภัยไม่น้อยกว่า 30 ตัน/ต้น (FS=2.5)</t>
  </si>
  <si>
    <t>2.3.3</t>
  </si>
  <si>
    <t>งานเจาะนำเสาเข็ม (Pre-bore) ลึก 8.00 ม.วัดจากระดับตัดหัวเสาเข็ม</t>
  </si>
  <si>
    <t>หลุม</t>
  </si>
  <si>
    <t>2.3.4</t>
  </si>
  <si>
    <t>งานทดสอบกำลังรับน้ำหนักเสาเข็มตอกด้วยวิธี Dynamic Load Test</t>
  </si>
  <si>
    <t>จุด</t>
  </si>
  <si>
    <t>2.3.5</t>
  </si>
  <si>
    <t>งานตัดหัวเสาเข็มขนาด 0.45 x 0.45 ม. (มีเหล็กสมอหัวเสาเข็ม)</t>
  </si>
  <si>
    <t>2.3.6</t>
  </si>
  <si>
    <t>งานตัดหัวเสาเข็มขนาด 0.35 x 0.35 ม. (มีเหล็กสมอหัวเสาเข็ม)</t>
  </si>
  <si>
    <t>งานแบบหล่อคอนกรีต (แบบหล่อทั่วไป)</t>
  </si>
  <si>
    <t>2.4.1</t>
  </si>
  <si>
    <t>งานไม้แบบทั่วไป คิดที่ 50% ของปริมาณไม้แบบทั้งหมด</t>
  </si>
  <si>
    <t>2.4.2</t>
  </si>
  <si>
    <t>งานค่าแรงไม้แบบทั่วไป คิดที่ 100% ของปริมาณไม้แบบทั้งหมด</t>
  </si>
  <si>
    <t>2.4.3</t>
  </si>
  <si>
    <t>งานตะปู คิดจากปริมาณไม้แบบทั้งหมด x 0.25</t>
  </si>
  <si>
    <t>งานแบบหล่อคอนกรีต (แบบท่อกระดาษสำหรับใช้เป็นแบบหล่อคอนกรีตเสากลม)</t>
  </si>
  <si>
    <t>2.5.1</t>
  </si>
  <si>
    <t>งานแบบท่อกระดาษ เส้นผ่านศูนย์กลาง 0.25 ม. ยาว 5.00 ม.</t>
  </si>
  <si>
    <t>2.5.2</t>
  </si>
  <si>
    <t>งานแบบท่อกระดาษ เส้นผ่านศูนย์กลาง 0.40 ม. ยาว 1.00 ม.</t>
  </si>
  <si>
    <t>2.5.3</t>
  </si>
  <si>
    <t>งานแบบท่อกระดาษ เส้นผ่านศูนย์กลาง 0.40 ม. ยาว 4.00 ม.</t>
  </si>
  <si>
    <t>2.5.4</t>
  </si>
  <si>
    <t>งานแบบท่อกระดาษ เส้นผ่านศูนย์กลาง 0.80 ม. ยาว 1.00 ม.</t>
  </si>
  <si>
    <t>2.5.5</t>
  </si>
  <si>
    <t>งานแบบท่อกระดาษ เส้นผ่านศูนย์กลาง 0.80 ม. ยาว 4.00 ม.</t>
  </si>
  <si>
    <t>2.5.6</t>
  </si>
  <si>
    <t>งานแบบท่อกระดาษ เส้นผ่านศูนย์กลาง 0.80 ม. ยาว 4.50 ม.</t>
  </si>
  <si>
    <t>2.5.7</t>
  </si>
  <si>
    <t>งานแบบท่อกระดาษ เส้นผ่านศูนย์กลาง 0.80 ม. ยาว 5.50 ม.</t>
  </si>
  <si>
    <t>2.5.8</t>
  </si>
  <si>
    <t>งานแบบท่อกระดาษ เส้นผ่านศูนย์กลาง 0.90 ม. ยาว 1.00 ม.</t>
  </si>
  <si>
    <t>2.5.9</t>
  </si>
  <si>
    <t>งานแบบท่อกระดาษ เส้นผ่านศูนย์กลาง 0.90 ม. ยาว 4.00 ม.</t>
  </si>
  <si>
    <t>2.5.10</t>
  </si>
  <si>
    <t>งานแบบท่อกระดาษ เส้นผ่านศูนย์กลาง 0.90 ม. ยาว 4.50 ม.</t>
  </si>
  <si>
    <t>2.5.11</t>
  </si>
  <si>
    <t>งานแบบท่อกระดาษ เส้นผ่านศูนย์กลาง 0.90 ม. ยาว 5.50 ม.</t>
  </si>
  <si>
    <t>2.5.12</t>
  </si>
  <si>
    <t>งานแบบท่อกระดาษ เส้นผ่านศูนย์กลาง 1.00 ม. ยาว 2.00 ม.</t>
  </si>
  <si>
    <t>2.5.13</t>
  </si>
  <si>
    <t>งานแบบท่อกระดาษ เส้นผ่านศูนย์กลาง 1.00 ม. ยาว 3.00 ม.</t>
  </si>
  <si>
    <t>2.5.14</t>
  </si>
  <si>
    <t>งานแบบท่อกระดาษ เส้นผ่านศูนย์กลาง 1.00 ม. ยาว 4.00 ม.</t>
  </si>
  <si>
    <t>2.5.15</t>
  </si>
  <si>
    <t>งานแบบท่อกระดาษ เส้นผ่านศูนย์กลาง 1.00 ม. ยาว 4.50 ม.</t>
  </si>
  <si>
    <t>งานคอนกรีตโครงสร้าง</t>
  </si>
  <si>
    <t>2.6.1</t>
  </si>
  <si>
    <t>งานคอนกรีตผสมเสร็จชนิดค่ากำลังอัดประลัย 320 ksc. ( Cylinder )</t>
  </si>
  <si>
    <t>2.6.2</t>
  </si>
  <si>
    <t>งานคอนกรีตผสมเสร็จชนิดค่ากำลังอัดประลัย 320 ksc. ( Cylinder ) ผสมน้ำยากันซึม</t>
  </si>
  <si>
    <t>งานเหล็กเสริมคอนกรีต</t>
  </si>
  <si>
    <t>2.7.1</t>
  </si>
  <si>
    <t>งานเหล็กเส้นกลมผิวเรียบ SR24 ขนาดเส้นผ่านศูนย์กลาง 6 มม.(น้ำหนัก 0.222 กก./ม.)</t>
  </si>
  <si>
    <t>2.7.2</t>
  </si>
  <si>
    <t>งานเหล็กเส้นกลมผิวเรียบ SR24 ขนาดเส้นผ่านศูนย์กลาง 9 มม.(น้ำหนัก 0.499 กก./ม.)</t>
  </si>
  <si>
    <t>2.7.3</t>
  </si>
  <si>
    <t>งานเหล็กเส้นข้ออ้อย SD40 ขนาดเส้นผ่านศูนย์กลาง 10 มม. (น้ำหนัก 0.616 กก./ม.)</t>
  </si>
  <si>
    <t>2.7.4</t>
  </si>
  <si>
    <t>งานเหล็กเส้นข้ออ้อย SD40 ขนาดเส้นผ่านศูนย์กลาง 12 มม. (น้ำหนัก 0.888 กก./ม.)</t>
  </si>
  <si>
    <t>2.7.5</t>
  </si>
  <si>
    <t>งานเหล็กเส้นข้ออ้อย SD40 ขนาดเส้นผ่านศูนย์กลาง 16 มม. (น้ำหนัก 1.578 กก./ม.)</t>
  </si>
  <si>
    <t>2.7.6</t>
  </si>
  <si>
    <t>งานเหล็กเส้นข้ออ้อย SD40 ขนาดเส้นผ่านศูนย์กลาง 20 มม. (น้ำหนัก 2.466 กก./ม.)</t>
  </si>
  <si>
    <t>2.7.7</t>
  </si>
  <si>
    <t>งานเหล็กเส้นข้ออ้อย SD40 ขนาดเส้นผ่านศูนย์กลาง 25 มม. (น้ำหนัก 3.853 กก./ม.)</t>
  </si>
  <si>
    <t>2.7.8</t>
  </si>
  <si>
    <t>งานเหล็กเส้นข้ออ้อย SD40 ขนาดเส้นผ่านศูนย์กลาง 28 มม. (น้ำหนัก 4.834 กก./ม.)</t>
  </si>
  <si>
    <t>2.7.9</t>
  </si>
  <si>
    <t>งานเหล็กเส้นข้ออ้อย SD40 ขนาดเส้นผ่านศูนย์กลาง 32 มม. (น้ำหนัก 6.313 กก./ม.)</t>
  </si>
  <si>
    <t>2.7.10</t>
  </si>
  <si>
    <t xml:space="preserve">งานลวดผูกเหล็กโครงสร้าง ขนาดเส้นผ่านศูนย์กลาง 1.25 มม. (เบอร์ 18) </t>
  </si>
  <si>
    <t>(คิดจากปริมาณน้ำหนักเหล็กเส้นทั้งหมด x 0.03)</t>
  </si>
  <si>
    <t>งานระบบพื้นและคานคอนกรีตอัดแรง (Post-Tensioned Slab and Band Beam)</t>
  </si>
  <si>
    <t>2.8.1</t>
  </si>
  <si>
    <t>งานพื้นคอนกรีตอัดแรงสำเร็จรูป</t>
  </si>
  <si>
    <t>2.9.1</t>
  </si>
  <si>
    <t>งานพื้นคอนกรีตสำเร็จรูปอัดแรง แบบตัน ขนาดหน้าตัด 0.35x0.05 ม.</t>
  </si>
  <si>
    <t>ลวด 4 เส้น ศก. 4.0 มม. รับน้ำหนักบรรทุกปลอดภัยได้ไม่ต่ำกว่า 400 กก./ตร.ม.</t>
  </si>
  <si>
    <t>2.9.2</t>
  </si>
  <si>
    <t>งานตะแกรงเหล็กสำเร็จรูป (Wire Mesh) ขนาด ศก. 4.0 มม.ขนาดตาราง 0.20x0.20 ม.</t>
  </si>
  <si>
    <t>งานเตรียมถังเก็บน้ำและผนังกันดิน</t>
  </si>
  <si>
    <t>2.10.1</t>
  </si>
  <si>
    <t>งาน WATER STOP 8 นิ้ว (ถังเก็บน้ำ/บ่อลิฟต์/ผนังกันดิน)</t>
  </si>
  <si>
    <t>2.10.2</t>
  </si>
  <si>
    <t>งานยางบวมน้ำกันซึมขนาด 1 นิ้ว</t>
  </si>
  <si>
    <t>2.10.3</t>
  </si>
  <si>
    <t>งานทาซีเมนต์กันซึมชนิด Cement Base</t>
  </si>
  <si>
    <t>2.10.4</t>
  </si>
  <si>
    <t>งานขั้นบันได STAINLESS STEEL ROD 20 มม. ฝังติดผนังถังเก็บน้ำ</t>
  </si>
  <si>
    <t>ขั้น</t>
  </si>
  <si>
    <t>งานโครงสร้างเหล็กรูปพรรณ</t>
  </si>
  <si>
    <t>2.11.1</t>
  </si>
  <si>
    <t>งานท่อเหล็กกลวงสี่เหลี่ยมจตุรัส ขนาด 200 x 200 x 8.0 มม. นน. 46.90 กก./ม.</t>
  </si>
  <si>
    <t>2.11.2</t>
  </si>
  <si>
    <t>งานท่อเหล็กกลวงสี่เหลี่ยมจตุรัส ขนาด 150 x 150 x 4.5 มม. นน. 20.10 กก./ม.</t>
  </si>
  <si>
    <t>2.11.3</t>
  </si>
  <si>
    <t>งานท่อเหล็กกลวงสี่เหลี่ยมจตุรัส ขนาด 150 x 150 x 3.2 มม. นน. 14.54 กก./ม.</t>
  </si>
  <si>
    <t>2.11.4</t>
  </si>
  <si>
    <t>งานท่อเหล็กกลวงสี่เหลี่ยมจตุรัส ขนาด 125 x 125 x 4.5 มม. นน. 16.60 กก./ม.</t>
  </si>
  <si>
    <t>2.11.5</t>
  </si>
  <si>
    <t>งานท่อเหล็กกลวงสี่เหลี่ยมจตุรัส ขนาด 100 x 100 x 4.0 มม. นน. 11.70 กก./ม.</t>
  </si>
  <si>
    <t>2.11.6</t>
  </si>
  <si>
    <t>งานท่อเหล็กกลวงสี่เหลี่ยมจตุรัส ขนาด 100 x 100 x 3.2 มม. นน. 9.52 กก./ม.</t>
  </si>
  <si>
    <t>2.11.7</t>
  </si>
  <si>
    <t>งานท่อเหล็กกลวงสี่เหลี่ยมจตุรัส ขนาด 50 x 50 x 3.2 มม. นน. 4.50 กก./ม.</t>
  </si>
  <si>
    <t>2.11.8</t>
  </si>
  <si>
    <t>งานท่อเหล็กกลวงสี่เหลี่ยมจตุรัส ขนาด 50 x 50 x 2.3 มม. นน. 3.34 กก./ม.</t>
  </si>
  <si>
    <t>2.11.9</t>
  </si>
  <si>
    <t>งานท่อเหล็กกลวงสี่เหลี่ยมผืนผ้า ขนาด 200 x 100 x 6.0 มม. นน. 26.40 กก./ม.</t>
  </si>
  <si>
    <t>2.11.10</t>
  </si>
  <si>
    <t>งานท่อเหล็กกลวงสี่เหลี่ยมผืนผ้า ขนาด 200 x 100 x 4.5 มม. นน. 20.10 กก./ม.</t>
  </si>
  <si>
    <t>2.11.11</t>
  </si>
  <si>
    <t>งานท่อเหล็กกลวงสี่เหลี่ยมผืนผ้า ขนาด 200 x 100 x 3.2 มม. นน. 14.50 กก./ม.</t>
  </si>
  <si>
    <t>2.11.12</t>
  </si>
  <si>
    <t>งานท่อเหล็กกลวงสี่เหลี่ยมผืนผ้า ขนาด 150 x 100 x 4.5 มม. นน. 16.60 กก./ม.</t>
  </si>
  <si>
    <t>2.11.13</t>
  </si>
  <si>
    <t>งานท่อเหล็กกลวงสี่เหลี่ยมผืนผ้า ขนาด 150 x 100 x 3.2 มม. นน. 12.00 กก./ม.</t>
  </si>
  <si>
    <t>2.11.14</t>
  </si>
  <si>
    <t>งานท่อเหล็กกลวงสี่เหลี่ยมผืนผ้า ขนาด 150 x 75 x 3.2 มม. นน. 10.78 กก./ม.</t>
  </si>
  <si>
    <t>2.11.15</t>
  </si>
  <si>
    <t>งานท่อเหล็กกลวงสี่เหลี่ยมผืนผ้า ขนาด 125 x 75 x 3.2 มม. นน. 9.52 กก./ม.</t>
  </si>
  <si>
    <t>2.11.16</t>
  </si>
  <si>
    <t>งานท่อเหล็กกลวงสี่เหลี่ยมผืนผ้า ขนาด 100 x 50 x 3.2 มม. นน. 7.01 กก./ม.</t>
  </si>
  <si>
    <t>2.11.17</t>
  </si>
  <si>
    <t>งานท่อเหล็กกลวงสี่เหลี่ยมผืนผ้า ขนาด 100 x 50 x 2.3 มม. นน. 5.14 กก./ม.</t>
  </si>
  <si>
    <t>2.11.18</t>
  </si>
  <si>
    <t>งานเหล็ก H-BEAM ขนาด 400 x 200 x 8 x 13 มม. นน. 66.00 กก./ม.</t>
  </si>
  <si>
    <t>2.11.19</t>
  </si>
  <si>
    <t>งานเหล็ก H-BEAM ขนาด 300 x 200 x 8 x 12 มม. นน. 56.80 กก./ม.</t>
  </si>
  <si>
    <t>2.11.20</t>
  </si>
  <si>
    <t>งานเหล็ก H-BEAM ขนาด  200 x 150 x 6 x 9 มม. นน. 30.60 กก./ม.</t>
  </si>
  <si>
    <t>2.11.21</t>
  </si>
  <si>
    <t>งานเหล็กฉาก ขนาด 60 x 60 x 5.0 มม. นน. 4.55 กก./ม.</t>
  </si>
  <si>
    <t>2.11.22</t>
  </si>
  <si>
    <t>งานติดตั้งเพลทเหล็กหนา 20 มม.</t>
  </si>
  <si>
    <t>2.11.23</t>
  </si>
  <si>
    <t>งานติดตั้งเพลทเหล็กหนา 16 มม.</t>
  </si>
  <si>
    <t>2.11.24</t>
  </si>
  <si>
    <t>งานติดตั้งเพลทเหล็กหนา 15 มม.</t>
  </si>
  <si>
    <t>2.11.25</t>
  </si>
  <si>
    <t>งานติดตั้งเพลทเหล็กหนา 12 มม.</t>
  </si>
  <si>
    <t>2.11.26</t>
  </si>
  <si>
    <t>งานติดตั้งเพลทเหล็กหนา 10 มม.</t>
  </si>
  <si>
    <t>2.11.27</t>
  </si>
  <si>
    <t>งานติดตั้ง CHECKER PLATE หนา 5.0 มม.</t>
  </si>
  <si>
    <t>2.11.28</t>
  </si>
  <si>
    <t xml:space="preserve">งานติดตั้งเหล็ก DOWEL ข้ออ้อย SD40 ขนาดเส้นผ่านศูนย์กลาง 20 มม. </t>
  </si>
  <si>
    <t>2.11.29</t>
  </si>
  <si>
    <t xml:space="preserve">งานติดตั้งเหล็ก DOWEL ข้ออ้อย SD40 ขนาดเส้นผ่านศูนย์กลาง 16 มม. </t>
  </si>
  <si>
    <t>2.11.30</t>
  </si>
  <si>
    <t xml:space="preserve">งานติดตั้งเหล็ก DOWEL ข้ออ้อย SD40 ขนาดเส้นผ่านศูนย์กลาง 12 มม. </t>
  </si>
  <si>
    <t>2.11.31</t>
  </si>
  <si>
    <t>งานติดตั้งเหล็กปลอกผิวเรียบ SR24 ขนาดเส้นผ่านศูนย์กลาง 9 มม.(น้ำหนัก 0.499 กก./ม.)</t>
  </si>
  <si>
    <t>2.11.32</t>
  </si>
  <si>
    <t>งานติดตั้งเหล็กปลอกผิวเรียบ SR24 ขนาดเส้นผ่านศูนย์กลาง 6 มม.(น้ำหนัก 0.222 กก./ม.)</t>
  </si>
  <si>
    <t>2.11.33</t>
  </si>
  <si>
    <t>งานติดตั้ง ANCHOR BOLT ขนาดเส้นผ่านศูนย์กลาง 25 มม.</t>
  </si>
  <si>
    <t>2.11.34</t>
  </si>
  <si>
    <t>งานติดตั้ง ANCHOR BOLT ขนาดเส้นผ่านศูนย์กลาง 20 มม.</t>
  </si>
  <si>
    <t>2.11.35</t>
  </si>
  <si>
    <t>งานติดตั้งพุกเคมีแบบปั่น ขนาดเส้นผ่านศูนย์กลาง 16 มม.</t>
  </si>
  <si>
    <t>2.11.36</t>
  </si>
  <si>
    <t>งานติดตั้งพุกเคมีแบบปั่น ขนาดเส้นผ่านศูนย์กลาง 10 มม.</t>
  </si>
  <si>
    <t>2.11.37</t>
  </si>
  <si>
    <t>งานติดตั้ง BRACING ขนาดเส้นผ่านศูนย์กลาง 25 มม. (ยึดโครง TRUSS)</t>
  </si>
  <si>
    <t>2.11.38</t>
  </si>
  <si>
    <t>งานติดตั้ง TRUN BUCKLE</t>
  </si>
  <si>
    <t>2.11.39</t>
  </si>
  <si>
    <t>งานติดตั้ง NON SHRINK GROUT</t>
  </si>
  <si>
    <t>งานทาสีโครงสร้างเหล็กรูปพรรณ</t>
  </si>
  <si>
    <t>2.12.1</t>
  </si>
  <si>
    <t>งานทาสีน้ำมัน (ทาสีกันสนิม 1 เที่ยว ทาสีน้ำมัน 2 เที่ยว)</t>
  </si>
  <si>
    <t>รวมราคาหมวดงานโครงสร้าง</t>
  </si>
  <si>
    <t>แบบ ปร.4(ก) หมวดงานสถาปัตยกรรม</t>
  </si>
  <si>
    <t>งานพื้น</t>
  </si>
  <si>
    <t>3.1.1</t>
  </si>
  <si>
    <t>F0 ผิวปูนขัดเรียบปรับระดับด้วย SELF LEVELING ความหนาไม่น้อยกว่า 3 มม.</t>
  </si>
  <si>
    <t>กระเบื้องยางแบบม้วน</t>
  </si>
  <si>
    <t>3.1.2</t>
  </si>
  <si>
    <t>F1.1 กระเบื้องยางแบบม้วน ลายไม้ ความหนาไม่น้อยกว่า 2 มม.</t>
  </si>
  <si>
    <t>3.1.3</t>
  </si>
  <si>
    <t>F1.2 กระเบื้องยางแบบม้วน ลายหิน สีอ่อน ความหนาไม่น้อยกว่า 3 มม.</t>
  </si>
  <si>
    <t>พรมสังเคราะห์ชนิดแผ่น</t>
  </si>
  <si>
    <t>3.1.4</t>
  </si>
  <si>
    <t>F2.1 พรมสังเคราะห์ชนิดแผ่น ขนาดไม่น้อยกว่า 0.50 x 0.50 ม. ลายสีเทาเข้ม</t>
  </si>
  <si>
    <t>3.1.5</t>
  </si>
  <si>
    <t>F2.2 พรมสังเคราะห์ชนิดแผ่น ขนาดไม่น้อยกว่า 0.50 x 0.50 ม. ลายสีเทาอ่อน</t>
  </si>
  <si>
    <t>3.1.6</t>
  </si>
  <si>
    <t>F2.3 พรมสังเคราะห์ชนิดแผ่น ขนาดไม่น้อยกว่า 0.50 x 0.50 ม. ลายสีเทาครีม</t>
  </si>
  <si>
    <t>กระเบื้องแกรนิตโต้ หรือ กระเบื้อง Porcelain</t>
  </si>
  <si>
    <t>3.1.7</t>
  </si>
  <si>
    <t xml:space="preserve">F3.1 กระเบื้องลายหิน สีครีมอ่อน ขนาด 0.60 x 0.60 ม. ผิวกันลื่น </t>
  </si>
  <si>
    <t>3.1.8</t>
  </si>
  <si>
    <t>F3.2 กระเบื้องลายหิน สีเทาเบจ ขนาด 0.60 x 0.60 ม. ผิวกันลื่น</t>
  </si>
  <si>
    <t>3.1.9</t>
  </si>
  <si>
    <t>F3.3 กระเบื้อง สีเทาขาว ขนาด 0.60 x 1.20 ม. ผิวกันลื่น</t>
  </si>
  <si>
    <t>3.1.10</t>
  </si>
  <si>
    <t>F3.4 กระเบื้อง(ห้องน้ำ) ลายหิน สีครีมอ่อน ขนาด 0.60 x 0.60 ม. ผิวกันลื่น</t>
  </si>
  <si>
    <t>3.1.11</t>
  </si>
  <si>
    <t>F3.5 กระเบื้องลายหิน สีครีมอ่อน ขนาด 0.60 x 0.60 ม. ผิวด้าน</t>
  </si>
  <si>
    <t>3.1.12</t>
  </si>
  <si>
    <t>F3.6 กระเบื้องลายหิน สีเทาไล่เฉด 3 สี ขนาด 30x60 ซม.</t>
  </si>
  <si>
    <t>อื่นๆ</t>
  </si>
  <si>
    <t>3.1.14</t>
  </si>
  <si>
    <t xml:space="preserve">F5 ผิวถนนคอนกรีต ขัดหยาบ </t>
  </si>
  <si>
    <t>(รวมในงานภูมิทัศน์)</t>
  </si>
  <si>
    <t>3.1.15</t>
  </si>
  <si>
    <t>F7 พื้นขัดเรียบ ทาน้ำยากันซึม</t>
  </si>
  <si>
    <t>3.1.16</t>
  </si>
  <si>
    <t>F8 พื้นทรายล้าง สีเทา เบอร์ 5</t>
  </si>
  <si>
    <t>3.1.17</t>
  </si>
  <si>
    <t>แผ่นปูพื้นผิวต่างสัมผัส เตือนผู้พิการ ชนิด PVC ขนาด 0.30x0.30 ม.</t>
  </si>
  <si>
    <t>แผ่น</t>
  </si>
  <si>
    <t>งานบัวเชิงผนัง</t>
  </si>
  <si>
    <t>3.2.1</t>
  </si>
  <si>
    <t>บัวเชิงผนังยางสีเทา/สีดำ สูง 10 ซม. (ห้องประชุม, SERVICE OFFICE ชั้น 3)</t>
  </si>
  <si>
    <t>3.2.2</t>
  </si>
  <si>
    <t>บัวเชิงผนัง PVC หนา 8 มม. สูง 10 ซม. (ห้องประชุม 1,2 ชั้น 3 ห้อง hall ชั้น 4)</t>
  </si>
  <si>
    <t>งานผนัง</t>
  </si>
  <si>
    <t>3.3.1</t>
  </si>
  <si>
    <t>งานผนังก่ออิฐมอญครึ่งแผ่น</t>
  </si>
  <si>
    <t>3.3.2</t>
  </si>
  <si>
    <t>งานผนังก่ออิฐมอญเต็มแผ่น</t>
  </si>
  <si>
    <t>3.3.3</t>
  </si>
  <si>
    <t>เอ็น + ทับหลัง ของผนังก่ออิฐมอญ ครึ่งแผ่น</t>
  </si>
  <si>
    <t>3.3.4</t>
  </si>
  <si>
    <t>เอ็น + ทับหลัง ของผนังก่ออิฐมอญ เต็มแผ่น</t>
  </si>
  <si>
    <t>3.3.5</t>
  </si>
  <si>
    <t>งานฉาบปูนผนังก่ออิฐมอญ ภายใน</t>
  </si>
  <si>
    <t>3.3.6</t>
  </si>
  <si>
    <t>งานฉาบปูนผนังก่ออิฐมอญ ภายนอก</t>
  </si>
  <si>
    <t>3.3.7</t>
  </si>
  <si>
    <t>งานฉาบปูนโครงสร้าง</t>
  </si>
  <si>
    <t>3.3.8</t>
  </si>
  <si>
    <t>ผ4. ผนัง Aluminium Composite หนา 4 มม. ชนิดไม่ลามไฟ</t>
  </si>
  <si>
    <t xml:space="preserve"> - โครงเคร่าเหล็ก1.5"x1.5"หนา1.5มม รับแผ่น พร้อมสีกันสนิม</t>
  </si>
  <si>
    <t xml:space="preserve"> - ค่าแรงติดตั้งเซาะพับ และเชื่อมโครงซอย Aluminium Composite </t>
  </si>
  <si>
    <t>3.3.9</t>
  </si>
  <si>
    <t>ผ8. ผนังกรุกระเบื้องแกรนิตโต้ สีเทาเข้ม ขนาด 0.60 x  0.60 ม.</t>
  </si>
  <si>
    <t>3.3.10</t>
  </si>
  <si>
    <t xml:space="preserve">ผ9.1 ผนังทำสี TEXTURE ลายคอนกรีต </t>
  </si>
  <si>
    <t>3.3.11</t>
  </si>
  <si>
    <t>ผ9.2 ผนังทำสี TEXTURE ลาย Hair Line</t>
  </si>
  <si>
    <t>3.3.12</t>
  </si>
  <si>
    <t>ผ9.3 ผนังทำสี TEXTURE สีเทา เทียบลายหิน Travertine</t>
  </si>
  <si>
    <t>3.3.13</t>
  </si>
  <si>
    <t>ผ10. ผนังกรุแผ่นไม้อัดซีเมนต์ 10 มม. โครงเคร่าเหล็กชุบสังกะสี (กรุด้านเดียว)</t>
  </si>
  <si>
    <t>3.3.14</t>
  </si>
  <si>
    <t>ผ11. ผนังกรุแผ่นเส้นใยไม้ผสมซีเมนต์ ชนิดใช้ภายนอก 20 มม. (กรุด้านเดียว)</t>
  </si>
  <si>
    <t>3.3.15</t>
  </si>
  <si>
    <t>โครงสร้างเหล็กรูปพรรณ รับผนังกรุแผ่นเส้นใยไม้ผสมซีเมนต์</t>
  </si>
  <si>
    <t>3.3.16</t>
  </si>
  <si>
    <t>ผ13. ผนังกรุกระเบื้องแกรนิตโต้ สีเทาเข้ม ขนาด 0.30 x  0.60 ม.</t>
  </si>
  <si>
    <t>3.3.17</t>
  </si>
  <si>
    <t>ผิวภายในกระบะปลูกต้นไม้ ทาซีเมนต์กันซึม</t>
  </si>
  <si>
    <t>3.3.18</t>
  </si>
  <si>
    <t>ผ0. ผนัง Sandwich Panel ความหนาแผ่นไม่น้อยกว่า 50 มม.</t>
  </si>
  <si>
    <t xml:space="preserve">ฉนวน EPS FOAM ความหนาแน่นไม่น้อยกว่า 1 ปอนด์  </t>
  </si>
  <si>
    <t>3.3.19</t>
  </si>
  <si>
    <t>ครีบกันแดดแนวนอน (รูปด้าน 3,4)</t>
  </si>
  <si>
    <t>งานฝ้าเพดาน</t>
  </si>
  <si>
    <t>3.4.1</t>
  </si>
  <si>
    <t xml:space="preserve">C0 แต่งผิวปูนท้องพื้น ค.ส.ล. </t>
  </si>
  <si>
    <t>3.4.2</t>
  </si>
  <si>
    <t>C1 ฝ้ายิปซั่มบอร์ดหนา 9 มม. ฉาบเรียบ  โครงเคร่าโลหะ</t>
  </si>
  <si>
    <t>3.4.3</t>
  </si>
  <si>
    <t>C2 ฝ้ายิปซั่มบอร์ด ชนิดทนชื้น หนา 9 มม. ฉาบเรียบ โครงเคร่าโลหะ</t>
  </si>
  <si>
    <t>3.4.4</t>
  </si>
  <si>
    <t>C3 ฝ้ายิปซั่มบอร์ดหนา 9 มม. ฉาบเรียบ  โครงเคร่าโลหะ</t>
  </si>
  <si>
    <t>3.4.5</t>
  </si>
  <si>
    <t>C4 ฝ้าดูดซับเสียง หนาไม่น้อยกว่า 12.5 มม. ฉาบเรียบ  โครงเคร่าโลหะ</t>
  </si>
  <si>
    <t>3.4.6</t>
  </si>
  <si>
    <t>C5 ฝ้าดูดซับเสียง หนาไม่น้อยกว่า 12.5 มม. ฉาบเรียบ  โครงเคร่าโลหะ</t>
  </si>
  <si>
    <t>3.4.7</t>
  </si>
  <si>
    <t>C6 ฝ้ายิปซั่มบอร์ด ชนิดทนชื้นสูง หนา 9 มม. แบบมีรูระบายอากาศ</t>
  </si>
  <si>
    <t xml:space="preserve">    ฉาบเรียบ โครงเคร่าโลหะ</t>
  </si>
  <si>
    <t>3.4.8</t>
  </si>
  <si>
    <t>C7 ฝ้าดูดซับเสียง โครงเคร่าโลหะ</t>
  </si>
  <si>
    <t>3.4.9</t>
  </si>
  <si>
    <t>ฝ้าเพดาน CANOPY กรุด้วย Aluminium Composite หนา 4 มม. ชนิดไม่ลามไฟ</t>
  </si>
  <si>
    <t>3.4.10</t>
  </si>
  <si>
    <t>ฝ้าเพดานยิปซั่มต่างระดับ สำหรับซ่อนไฟ</t>
  </si>
  <si>
    <t>3.4.11</t>
  </si>
  <si>
    <t xml:space="preserve">ช่องเปิดฝ้าเพดานสำเร็จรูป 60x60 ซม. ยิปซั่มบอร์ด ทนชื้น หนา 9 มม. </t>
  </si>
  <si>
    <t>3.4.12</t>
  </si>
  <si>
    <t>ฉนวนกันความร้อนหุ้มฟอยล์หนาไม่น้อยกว่า 75 มม. ความหนาแน่น</t>
  </si>
  <si>
    <t>ไม่น้อยกว่า 12 กก./ลบ.ม.</t>
  </si>
  <si>
    <t>งานหลังคา</t>
  </si>
  <si>
    <t>3.5.1</t>
  </si>
  <si>
    <t xml:space="preserve">งานหลังคาโดม ผ้าใบแรงดึงสูง (High Tensile textiles) </t>
  </si>
  <si>
    <t xml:space="preserve"> - งานผ้าใบ Ferrari 832s2-1070 (RAL 7037)</t>
  </si>
  <si>
    <t xml:space="preserve"> - Aluminium Extrude (ดัดโค้ง)</t>
  </si>
  <si>
    <t xml:space="preserve"> - Aluminium Flat bar</t>
  </si>
  <si>
    <t xml:space="preserve"> - Stainless steel 304 Screw</t>
  </si>
  <si>
    <t xml:space="preserve"> - Stainless steel 304 Stud bolts 150 mm.</t>
  </si>
  <si>
    <t>ตัว</t>
  </si>
  <si>
    <t>3.5.2</t>
  </si>
  <si>
    <t xml:space="preserve">หลังคาเมทัลชีทเคลือบสี (สีเทา) ฉนวน PU 50 มม. Slope ไม่น้อยกว่า 3 องศา </t>
  </si>
  <si>
    <t>3.5.3</t>
  </si>
  <si>
    <t>หลังคาเมทัลชีทเคลือบสี (สีเทา)</t>
  </si>
  <si>
    <t>3.5.4</t>
  </si>
  <si>
    <t>Flashing + ครอบมุม + ขอบข้าง</t>
  </si>
  <si>
    <t>3.5.5</t>
  </si>
  <si>
    <t xml:space="preserve">รางน้ำสแตนเลสพับขึ้นรูป กว้าง 0.30 ม. </t>
  </si>
  <si>
    <t>3.5.6</t>
  </si>
  <si>
    <t xml:space="preserve">รางน้ำสแตนเลสพับขึ้นรูป กว้าง 0.50 ม. </t>
  </si>
  <si>
    <t>3.5.7</t>
  </si>
  <si>
    <t xml:space="preserve">รางน้ำสแตนเลสพับขึ้นรูป กว้าง 0.70 ม. </t>
  </si>
  <si>
    <t>งานประตู</t>
  </si>
  <si>
    <t>ประตูไม้อัด, เหล็ก และอื่นๆ</t>
  </si>
  <si>
    <t>3.6.1</t>
  </si>
  <si>
    <t>D0 ประตูไม้อัด กรุลามิเนต ขนาด 0.70 x 2.15 m</t>
  </si>
  <si>
    <t>3.6.2</t>
  </si>
  <si>
    <t>D1 ประตูไม้อัด กรุลามิเนต ขนาด 0.80 x 2.15 m</t>
  </si>
  <si>
    <t>3.6.3</t>
  </si>
  <si>
    <t>D1.1 ประตูไม้อัด กรุลามิเนต ขนาด 0.90 x 2.15 m</t>
  </si>
  <si>
    <t>3.6.4</t>
  </si>
  <si>
    <t>D2 ประตูบานเปิดคู่ไม้อัด กรุลามิเนต ขนาด 1.60 x 2.15 m</t>
  </si>
  <si>
    <t>3.6.5</t>
  </si>
  <si>
    <t>D3 ประตูบานเปิดคู่ไม้อัด กรุลามิเนต ขนาด 1.90 x 2.15 m</t>
  </si>
  <si>
    <t>3.6.6</t>
  </si>
  <si>
    <t>D3.1 ประตูบานเปิดคู่ไม้อัด กรุลามิเนต ขนาด 1.90 x 2.15 m</t>
  </si>
  <si>
    <t>3.6.7</t>
  </si>
  <si>
    <t>D5 ประตูบานเปิดคู่ไม้อัด กรุลามิเนต ขนาด 1.50 x 2.15 m</t>
  </si>
  <si>
    <t>3.6.8</t>
  </si>
  <si>
    <t>DWC1 ประตูไม้อัด กรุลามิเนต ขนาด 0.80 x 2.15 m (มีเกล็ดระบายอากาศ)</t>
  </si>
  <si>
    <t>3.6.9</t>
  </si>
  <si>
    <t>DWC2 ประตูไม้อัด กรุลามิเนต ขนาด 0.90 x 2.15 m (มีเกล็ดระบายอากาศ)</t>
  </si>
  <si>
    <t>3.6.10</t>
  </si>
  <si>
    <t>DWC3 ประตูไม้อัด กรุลามิเนต ขนาด 0.70 x 2.15 m (มีเกล็ดระบายอากาศ)</t>
  </si>
  <si>
    <t>3.6.11</t>
  </si>
  <si>
    <t>DSWC1 ประตูบานเลื่อนไม้อัด กรุลามิเนต ขนาด 1.20 x 2.20 m (มีเกล็ดระบายอากาศ)</t>
  </si>
  <si>
    <t>3.6.12</t>
  </si>
  <si>
    <t>Dt1 ประตูเหล็กทนไฟ ขนาด 0.90 x 2.00 m</t>
  </si>
  <si>
    <t>3.6.13</t>
  </si>
  <si>
    <t>Dt2 ประตูเหล็กทนไฟ บานเปิดคู่ ขนาด 1.60 x 2.00 m</t>
  </si>
  <si>
    <t>3.6.14</t>
  </si>
  <si>
    <t>DSV บานช่องท่อเปิดคู่ ขนาด 1.20 x 1.75 m</t>
  </si>
  <si>
    <t>3.6.15</t>
  </si>
  <si>
    <t>ผนังบานเลื่อนจัดเก็บ (Movable  Wall System)</t>
  </si>
  <si>
    <t>ประตูอลูมิเนียม กระจกลามิเนตเทาใส</t>
  </si>
  <si>
    <t>3.6.16</t>
  </si>
  <si>
    <t>ผนังอลูมิเนียม กระจกลามิเนตเทาใส (ประตูตามแบบขยาย)</t>
  </si>
  <si>
    <t>ตร.ม</t>
  </si>
  <si>
    <t>หน้าต่างอลูมิเนียม กระจกลามิเนตเทาใส /เกล็ดอลูมิเนียมติดตาย</t>
  </si>
  <si>
    <t>3.7.1</t>
  </si>
  <si>
    <t>ผนังอลูมิเนียม กระจกลามิเนตเทาใส/เกล็ดอลูมิเนียม (หน้าต่างตามแบบขยาย)</t>
  </si>
  <si>
    <t>งานสุขภัณฑ์</t>
  </si>
  <si>
    <t>ห้องน้ำชั้นใต้ดิน</t>
  </si>
  <si>
    <t>3.8.1</t>
  </si>
  <si>
    <t>อ่างล้างหน้าแบบแขวนผนัง พร้อมก๊อกน้ำและอุปกรณ์</t>
  </si>
  <si>
    <t>3.8.2</t>
  </si>
  <si>
    <t>โถส้วมนั่งราบหม้อน้ำ พร้อมอุปกรณ์ครบชุด</t>
  </si>
  <si>
    <t>3.8.3</t>
  </si>
  <si>
    <t>สายฉีดชำระ</t>
  </si>
  <si>
    <t>3.8.4</t>
  </si>
  <si>
    <t>ที่ใส่กระดาษชำระ สเตนเลส</t>
  </si>
  <si>
    <t>3.8.5</t>
  </si>
  <si>
    <t>กระจกเงาเรียบ ขนาด 0.50 x 0.70</t>
  </si>
  <si>
    <t>3.8.6</t>
  </si>
  <si>
    <t>สต็อปวาล์วอ่างล้างหน้า</t>
  </si>
  <si>
    <t>3.8.7</t>
  </si>
  <si>
    <t>ตะแกรงดักกลิ่น 3.5"</t>
  </si>
  <si>
    <t>ห้องน้ำผู้พิการ</t>
  </si>
  <si>
    <t>3.8.8</t>
  </si>
  <si>
    <t>3.8.9</t>
  </si>
  <si>
    <t>3.8.10</t>
  </si>
  <si>
    <t>3.8.11</t>
  </si>
  <si>
    <t>3.8.12</t>
  </si>
  <si>
    <t>3.8.13</t>
  </si>
  <si>
    <t>3.8.14</t>
  </si>
  <si>
    <t>ราวจับสแตนเลส รูปตัว L</t>
  </si>
  <si>
    <t>3.8.15</t>
  </si>
  <si>
    <t>ราวจับสแตนเลส รูปตัว P</t>
  </si>
  <si>
    <t>3.8.16</t>
  </si>
  <si>
    <t>ห้องน้ำชาย, หญิง</t>
  </si>
  <si>
    <t>3.8.17</t>
  </si>
  <si>
    <t>อ่างล้างหน้าแบบวางบนเคาน์เตอร์ พร้อมก๊อกน้ำและอุปกรณ์</t>
  </si>
  <si>
    <t>3.8.18</t>
  </si>
  <si>
    <t>3.8.19</t>
  </si>
  <si>
    <t>3.8.20</t>
  </si>
  <si>
    <t>โถปัสสาวะชาย พร้อมฟลัชวาล์วและอุปกรณ์ครบชุด</t>
  </si>
  <si>
    <t>3.8.21</t>
  </si>
  <si>
    <t xml:space="preserve">ผนังห้องน้ำสำเร็จรูป สีลายไม้มาตรฐาน ความหนาไม่น้อยกว่า 25 มม. </t>
  </si>
  <si>
    <t>(Antibacterial) อุปกรณ์ทั้งหมดเป็นสแตนเลส</t>
  </si>
  <si>
    <t>3.8.22</t>
  </si>
  <si>
    <t xml:space="preserve">แผงกั้นโถปัสสาวะ สีลายไม้มาตรฐาน ขนาด 40 x 90 ซม. </t>
  </si>
  <si>
    <t xml:space="preserve">ความหนาไม่น้อยกว่า 25 มม. </t>
  </si>
  <si>
    <t>3.8.23</t>
  </si>
  <si>
    <t>เคาน์เตอร์อ่างล้างหน้า กรุหินแกรนิต</t>
  </si>
  <si>
    <t>3.8.24</t>
  </si>
  <si>
    <t>TOP ผนังหลังโถปัสสาวะชาย กรุหินแกรนิต</t>
  </si>
  <si>
    <t>3.8.25</t>
  </si>
  <si>
    <t>3.8.26</t>
  </si>
  <si>
    <t>กระจกเงาติดผนังไร้ขอบพร้อมไม้อัดกันน้ำรองรับ สูง 0.90 m</t>
  </si>
  <si>
    <t>3.8.27</t>
  </si>
  <si>
    <t>ฝักบัวอาบน้ำชนิดสายอ่อน</t>
  </si>
  <si>
    <t>3.8.28</t>
  </si>
  <si>
    <t>ก๊อกฝักบัว</t>
  </si>
  <si>
    <t>3.8.29</t>
  </si>
  <si>
    <t>ห้องอื่นๆ</t>
  </si>
  <si>
    <t>3.8.30</t>
  </si>
  <si>
    <t>ก๊อกน้ำล้างม็อบ</t>
  </si>
  <si>
    <t>3.8.31</t>
  </si>
  <si>
    <t>3.8.32</t>
  </si>
  <si>
    <t>อ่างล้างไม้ถูพื้น ค.ส.ล.</t>
  </si>
  <si>
    <t>บันได, บันไดลิง, ราวกันตก และบานประตูถังเก็บน้ำ</t>
  </si>
  <si>
    <t>ผิวบันได</t>
  </si>
  <si>
    <t>3.9.1</t>
  </si>
  <si>
    <t xml:space="preserve">ขั้นบันไดทางขึ้นอาคาร F3.1 กระเบื้องลายหิน ขนาด 0.60 x 0.60 ม. </t>
  </si>
  <si>
    <t>3.9.2</t>
  </si>
  <si>
    <t xml:space="preserve">ขั้นบันได (ST-1, ST-2) F3.2 กระเบื้องลายหิน สีเทาเบจ ขนาด 0.60 x 0.60 ม. </t>
  </si>
  <si>
    <t>3.9.3</t>
  </si>
  <si>
    <t xml:space="preserve">ชานพักบันได (ST-1, ST-2) F3.2 กระเบื้องลายหิน สีเทาเบจ ขนาด 0.60 x 0.60 ม. </t>
  </si>
  <si>
    <t>3.9.4</t>
  </si>
  <si>
    <t>ขั้นบันได (ST-1.1, ST-2.1, ST-3, ST-4, ST-5) F6 พื้นขัดเรียบ</t>
  </si>
  <si>
    <t>3.9.5</t>
  </si>
  <si>
    <t>ชานพักบันได (ST-1.1, ST-2.1, ST-3, ST-4, ST-5) F6 พื้นขัดเรียบ</t>
  </si>
  <si>
    <t>3.9.6</t>
  </si>
  <si>
    <t>ขั้นบันได (ST-6, ST-7, ST-8) F8 ทรายล้าง</t>
  </si>
  <si>
    <t>3.9.7</t>
  </si>
  <si>
    <t>ชานพักบันได (ST-6, ST-7, ST-8) F8 ทรายล้าง</t>
  </si>
  <si>
    <t>3.9.8</t>
  </si>
  <si>
    <t>แผ่นเส้นใยไม้ผสมซีเมนต์ ชนิดใช้ภายนอก 20 มม. (กรุด้านเดียวปิดท้องบันได)</t>
  </si>
  <si>
    <t>ราวบันได, ราวกันตก</t>
  </si>
  <si>
    <t>3.9.9</t>
  </si>
  <si>
    <t>ราวบันไดเหล็ก ทางลาดด้านหน้าอาคาร</t>
  </si>
  <si>
    <t>3.9.10</t>
  </si>
  <si>
    <t>ราวกันตก ก่ออิฐฉาบเรียบ ทาสี มือจับเหล็ก</t>
  </si>
  <si>
    <t>3.9.11</t>
  </si>
  <si>
    <t>ราวบันไดเหล็ก (ST-1, ST-2)</t>
  </si>
  <si>
    <t>3.9.12</t>
  </si>
  <si>
    <t>ราวบันไดเหล็ก (ST-1.1, ST-2.1, ST-3, ST-4)</t>
  </si>
  <si>
    <t>3.9.13</t>
  </si>
  <si>
    <t>ราวบันไดเหล็ก (ST-5)</t>
  </si>
  <si>
    <t>3.9.14</t>
  </si>
  <si>
    <t>ราวบันได (ST-6,7,8)</t>
  </si>
  <si>
    <t>บันไดลิง, บานประตูถังเก็บน้ำ</t>
  </si>
  <si>
    <t>3.9.15</t>
  </si>
  <si>
    <t>บันไดลิง เหล็ก 50x50x2.3</t>
  </si>
  <si>
    <t>3.9.16</t>
  </si>
  <si>
    <t>บานประตูเซอร์วิสถังเก็บน้ำ</t>
  </si>
  <si>
    <t>จมูกบันได</t>
  </si>
  <si>
    <t>3.10.1</t>
  </si>
  <si>
    <t>จมูกบันได สเตนเลส พร้อมเส้นกันลื่น (ST-1)</t>
  </si>
  <si>
    <t>3.10.2</t>
  </si>
  <si>
    <t>จมูกบันได สเตนเลส พร้อมเส้นกันลื่น (ST-2)</t>
  </si>
  <si>
    <t>3.10.3</t>
  </si>
  <si>
    <t>จมูกบันได สเตนเลส พร้อมเส้นกันลื่น (บันไดทางขึ้นอาคาร)</t>
  </si>
  <si>
    <t>3.10.4</t>
  </si>
  <si>
    <t>จมูกบันไดเซาะร่องกันลื่นของบันไดหนีไฟ</t>
  </si>
  <si>
    <t>งานทาสี</t>
  </si>
  <si>
    <t>3.12.1</t>
  </si>
  <si>
    <t>งานทาสีอะคริลิค 100% ภายนอก (งานสีปูนใหม่)</t>
  </si>
  <si>
    <t>3.12.2</t>
  </si>
  <si>
    <t>งานทาสีอะคริลิค 100% ภายนอก (ทาผนังภายในห้องน้ำ)</t>
  </si>
  <si>
    <t>3.12.3</t>
  </si>
  <si>
    <t>งานทาสีอะคริลิค 100% ภายใน (งานสีปูนใหม่)</t>
  </si>
  <si>
    <t>3.12.4</t>
  </si>
  <si>
    <t>งานทาสีอะคริลิค 100% ภายใน (งานสีปูนเก่า) สำหรับผนังยิปซั่มบอร์ด</t>
  </si>
  <si>
    <t>3.12.5</t>
  </si>
  <si>
    <t>งานทาสีฝ้าเพดาน</t>
  </si>
  <si>
    <t>3.13.1</t>
  </si>
  <si>
    <t>กระบะปลูกต้นไม้ ค.ส.ล.</t>
  </si>
  <si>
    <t>3.13.2</t>
  </si>
  <si>
    <t>ระบบกำจัดปลวก</t>
  </si>
  <si>
    <t>3.13.3</t>
  </si>
  <si>
    <t>OVERFLOW</t>
  </si>
  <si>
    <t>3.13.4</t>
  </si>
  <si>
    <t xml:space="preserve">รางระบายน้ำสำเร็จรูปกว้าง 30 ซม. พร้อมฝาตะแกรงเหล็ก </t>
  </si>
  <si>
    <t>3.13.5</t>
  </si>
  <si>
    <t>รั้วลวดตาข่าย โครงเคร่าเหล็ก (ข้างห้อง GEN)</t>
  </si>
  <si>
    <t>3.13.6</t>
  </si>
  <si>
    <t>ประตูบานเปิดู่ ลวดตาข่าย โครงเคร่าเหล็ก (ข้างห้อง GEN)</t>
  </si>
  <si>
    <t>งานอาคารประกอบ</t>
  </si>
  <si>
    <t>3.14.1</t>
  </si>
  <si>
    <t xml:space="preserve">ห้องพักสารเคมี, ห้องพักขยะ </t>
  </si>
  <si>
    <t>งานสถาปัตยกรรม</t>
  </si>
  <si>
    <t>3.14.1.1</t>
  </si>
  <si>
    <t>3.14.1.2</t>
  </si>
  <si>
    <t>งานฉาบปูนผนังก่ออิฐมอญ</t>
  </si>
  <si>
    <t>3.14.1.3</t>
  </si>
  <si>
    <t>3.14.1.4</t>
  </si>
  <si>
    <t>3.14.1.5</t>
  </si>
  <si>
    <t>3.14.1.6</t>
  </si>
  <si>
    <t>F6 พื้นขัดเรียบ</t>
  </si>
  <si>
    <t>3.14.1.7</t>
  </si>
  <si>
    <t>3.14.1.8</t>
  </si>
  <si>
    <t>3.14.1.9</t>
  </si>
  <si>
    <t>หลังคาเมทัลชีทเคลือบสี (สีเทา SRI 39)</t>
  </si>
  <si>
    <t>3.14.1.10</t>
  </si>
  <si>
    <t xml:space="preserve">Flashing </t>
  </si>
  <si>
    <t>3.14.1.11</t>
  </si>
  <si>
    <t>ประตูเหล็กม้วน</t>
  </si>
  <si>
    <t>ครุภัณฑ์จัดจ้างหรือสั่งทำ (Built in) และงานตกแต่งภายใน</t>
  </si>
  <si>
    <t>3.15.1</t>
  </si>
  <si>
    <t>โถงต้อนรับ (RECEPTTION)</t>
  </si>
  <si>
    <t>BF-01R เคาน์เตอร์ต้อนรับ</t>
  </si>
  <si>
    <t>3.15.1.1</t>
  </si>
  <si>
    <t>เคาน์เตอร์ไม้อัดประกอบโครง กรุ INTERIOR FILM สีเทา</t>
  </si>
  <si>
    <t>ภายในกรุลามิเนตสีเทา</t>
  </si>
  <si>
    <t>3.15.1.2</t>
  </si>
  <si>
    <t>ท๊อปหินสังเคราะห์</t>
  </si>
  <si>
    <t>3.15.1.3</t>
  </si>
  <si>
    <t>อุปกรณ์ มือจับ บานพับ รางเลื่อน และกุญแจ</t>
  </si>
  <si>
    <t xml:space="preserve">ชุด </t>
  </si>
  <si>
    <t>3.15.1.4</t>
  </si>
  <si>
    <t>เต้ารับ LAN , PO, TEL</t>
  </si>
  <si>
    <t>3.15.1.5</t>
  </si>
  <si>
    <t>ตัวอักษรโลหะทำสี ด้านหลังซ้อนด้วยไฟ LED.</t>
  </si>
  <si>
    <t>BF-02R ตู้เก็บจดหมาย</t>
  </si>
  <si>
    <t>3.15.1.6</t>
  </si>
  <si>
    <t>ตู้ไม้อัดประกอบโครง กรุ INTERIOR FILM สีเทา</t>
  </si>
  <si>
    <t>3.15.1.7</t>
  </si>
  <si>
    <t>ชุดกล่องไปรษณีย์สำเร็จรูปแบบแขวนวางต่อชั้น</t>
  </si>
  <si>
    <t>3.15.2</t>
  </si>
  <si>
    <t>สำนักงานให้บริการ (SERVICE OFFICE)</t>
  </si>
  <si>
    <t>BF-03S CONSOLE ตกแต่ง</t>
  </si>
  <si>
    <t>3.15.2.1</t>
  </si>
  <si>
    <t>เคาน์เตอร์ไม้อัดประกอบโครง กรุ INTERIOR FILM สีลายหิน</t>
  </si>
  <si>
    <t>BF-04S พื้นที่นั่งคอย</t>
  </si>
  <si>
    <t>3.15.2.2</t>
  </si>
  <si>
    <t>ผนังไม้อัดประกอบโครงกรุลามิเนตลายไม้</t>
  </si>
  <si>
    <t>ตรม.</t>
  </si>
  <si>
    <t>3.15.2.3</t>
  </si>
  <si>
    <t>โซฟาไม้อัดประกอบโครงเบาะฟองน้ำแข็ง 3'' หุ้มผ้าบุสีเทาสำหรับใช้ภายนอก</t>
  </si>
  <si>
    <t>3.15.2.4</t>
  </si>
  <si>
    <t>โต๊ะไม้อัดประกอบโครง</t>
  </si>
  <si>
    <t>BF-05S PANTRY</t>
  </si>
  <si>
    <t>3.15.2.5</t>
  </si>
  <si>
    <t>เคาน์เตอร์ไม้อัดประกอบโครง กรุ INTERIOR FILM ลายหิน ด้านหลังเคาน์เตอร์</t>
  </si>
  <si>
    <t>ตู้ลอยสูงถึงฝ้าเพดาน ภายในกรุลามิเนตสีเทา</t>
  </si>
  <si>
    <t>3.15.2.6</t>
  </si>
  <si>
    <t>3.15.2.7</t>
  </si>
  <si>
    <t>3.15.2.8</t>
  </si>
  <si>
    <t>BF-06S งานกรุเสาโครงสร้าง</t>
  </si>
  <si>
    <t>3.15.2.9</t>
  </si>
  <si>
    <t>วัสดุดัดโค้งปิดเสาเหลี่ยม กรุ INTERIOR FILM สีลายหิน</t>
  </si>
  <si>
    <t>ตร ม.</t>
  </si>
  <si>
    <t>BF-07S ฉากจอทีวี</t>
  </si>
  <si>
    <t>3.15.2.10</t>
  </si>
  <si>
    <t>ผนังไม้อัดประกอบโครงกรุลามิเนตสีเทา</t>
  </si>
  <si>
    <t>BF-08S โคมไฟเหล็กพ่นสี</t>
  </si>
  <si>
    <t>3.15.2.11</t>
  </si>
  <si>
    <t>BF-08.1S โคมไฟเหล็กดัดพ่นสี พร้อมรางไฟอลูมิเนียมแบบโค้ง</t>
  </si>
  <si>
    <t>3.15.2.12</t>
  </si>
  <si>
    <t>BF-08.2S โคมไฟเหล็กดัดพ่นสี พร้อมรางไฟอลูมิเนียมแบบโค้ง</t>
  </si>
  <si>
    <t>3.15.2.13</t>
  </si>
  <si>
    <t>BF-08.3S โคมไฟเหล็กดัดพ่นสี พร้อมรางไฟอลูมิเนียมแบบโค้ง</t>
  </si>
  <si>
    <t>BF-09S ผนังวัสดุดูดซับเสียง 1</t>
  </si>
  <si>
    <t>3.15.2.14</t>
  </si>
  <si>
    <t>ฉนวนดูดซับเสียง หุ้มผ้าตกแต่งสีครีม กรุบนผนัง</t>
  </si>
  <si>
    <t>BF-10S ผนังวัสดุดูดซับเสียง 1</t>
  </si>
  <si>
    <t>3.15.2.15</t>
  </si>
  <si>
    <t>ฉนวนดูดซับเสียง หุ้มผ้าตกแต่งสีเทา กรุบนผนัง</t>
  </si>
  <si>
    <t>3.15.3</t>
  </si>
  <si>
    <t>หอประชุม (Convention hall)</t>
  </si>
  <si>
    <t>BF-11B ผนังตกแต่ง 1</t>
  </si>
  <si>
    <t>3.15.3.1</t>
  </si>
  <si>
    <t>3.15.3.2</t>
  </si>
  <si>
    <t>ผนังยิปซั่มบอร์ดกันเสียง พร้อมโครงคร่าวติดตั้งตามมาตราฐานผู้ผลิต</t>
  </si>
  <si>
    <t>BF-12B ผนังตกแต่ง 2</t>
  </si>
  <si>
    <t>3.15.3.3</t>
  </si>
  <si>
    <t>ผนังไม้อัดประกอบโครง กรุ INTERIOR FILM สีเทา</t>
  </si>
  <si>
    <t>BF-013B กรุเสาโครงสร้าง</t>
  </si>
  <si>
    <t>3.15.3.4</t>
  </si>
  <si>
    <t>3.15.3.5</t>
  </si>
  <si>
    <t>ตัวอักษรโลหะทำสี ด้านหลังซ่อนด้วยไฟ LED.</t>
  </si>
  <si>
    <t>รวมราคาหมวดงานสถาปัตยกรรม</t>
  </si>
  <si>
    <t>แบบ ปร.4(ก) หมวดงานไฟฟ้า</t>
  </si>
  <si>
    <t>อุทยานวิทยาศาสตร์ภูมิภาค ภาคเหนือ</t>
  </si>
  <si>
    <t>HIGH VOLTAGE EQUIPMENT</t>
  </si>
  <si>
    <t>4.1.1</t>
  </si>
  <si>
    <t>PEA COORDINATION FEE</t>
  </si>
  <si>
    <t>4.1.2</t>
  </si>
  <si>
    <t>HV POLE 12 M. &amp; ACCESSORIES &amp; SUPPORT</t>
  </si>
  <si>
    <t>4.1.3</t>
  </si>
  <si>
    <t xml:space="preserve">HV EQUIPMENT </t>
  </si>
  <si>
    <t>4.1.4</t>
  </si>
  <si>
    <t>POLE END W/GUY</t>
  </si>
  <si>
    <t>4.1.5</t>
  </si>
  <si>
    <t>DROP OUT FUSE 80A</t>
  </si>
  <si>
    <t>4.1.6</t>
  </si>
  <si>
    <t>LIGHTNING ARRESTOR</t>
  </si>
  <si>
    <t>4.1.7</t>
  </si>
  <si>
    <t>GROUNDING SYSTEM</t>
  </si>
  <si>
    <t>4.1.8</t>
  </si>
  <si>
    <t>WIRE &amp; CONDUIT</t>
  </si>
  <si>
    <t xml:space="preserve"> - 95 Sq.mm. SAC  (25) KV</t>
  </si>
  <si>
    <t xml:space="preserve"> - 1C-50 Sq.mm. Cu.XLPE  (24) KV</t>
  </si>
  <si>
    <t>TRANSFORMER &amp; GENERATOR</t>
  </si>
  <si>
    <t>4.2.1</t>
  </si>
  <si>
    <t xml:space="preserve">OIL TYPE TRANSFORMER  3Ø-2500 KVA 24KV/416-240 V. </t>
  </si>
  <si>
    <t>WITH HV.&amp;LV. CABLE BOX (WEATHER PROOF)</t>
  </si>
  <si>
    <t>4.2.2</t>
  </si>
  <si>
    <t>SOUND ATTENDANCE- AIR INLET AIR OUTLET</t>
  </si>
  <si>
    <t>4.2.3</t>
  </si>
  <si>
    <t>CONNECTION BUSBAR</t>
  </si>
  <si>
    <t>4.2.4</t>
  </si>
  <si>
    <t>4.2.5</t>
  </si>
  <si>
    <t>งานติดตั้งระบบ SOUND PROOF ผนังและฝ้าเพดาน</t>
  </si>
  <si>
    <t xml:space="preserve">MAIN DISTRIBUTION BOARD </t>
  </si>
  <si>
    <t>4.3.1</t>
  </si>
  <si>
    <t>MDB</t>
  </si>
  <si>
    <t xml:space="preserve">ACB 3P 3600AT/4000 AF (DRAW OUT TYPE ACB) , IC &gt; 50kA </t>
  </si>
  <si>
    <t xml:space="preserve"> @415V  WITH ELECTRONIC TRIP ชุด </t>
  </si>
  <si>
    <t xml:space="preserve">ACB 3P 1600AT/1600AF  50 KA. </t>
  </si>
  <si>
    <t xml:space="preserve">ACB 3P 1000AT/1000AF  50 KA. </t>
  </si>
  <si>
    <t xml:space="preserve">MCCB 3P 800AT/1000AF  50 KA. </t>
  </si>
  <si>
    <t xml:space="preserve">CB 3P 150AT/250AF  36 KA. </t>
  </si>
  <si>
    <t xml:space="preserve">CB 3P 100AT/100AF  36 KA. </t>
  </si>
  <si>
    <t>SPD 1 + SPD 2</t>
  </si>
  <si>
    <t>PHASE PROTECTION</t>
  </si>
  <si>
    <t xml:space="preserve">DIGITAL METER &amp; CT </t>
  </si>
  <si>
    <t xml:space="preserve">METERING For Power Management </t>
  </si>
  <si>
    <t xml:space="preserve"> </t>
  </si>
  <si>
    <t>CUBICLE &amp; METERING &amp; AUTO RE CLOSER</t>
  </si>
  <si>
    <t>4.3.2</t>
  </si>
  <si>
    <t>CAPACITOR BANK  CAP FOR MDB</t>
  </si>
  <si>
    <t>CAPACITOR BANK 10 @ 75 KVAR</t>
  </si>
  <si>
    <t>FUSE PROTECTION AND CONTRACTOR</t>
  </si>
  <si>
    <t>PFC CONTROLLER 12 STEP</t>
  </si>
  <si>
    <t>CUBICLE &amp; METERING</t>
  </si>
  <si>
    <t>4.3.3</t>
  </si>
  <si>
    <t xml:space="preserve">CONNECTION BUSBAR  </t>
  </si>
  <si>
    <t xml:space="preserve">CONNECTION BUSBAR FLANGE END </t>
  </si>
  <si>
    <t>4.3.4</t>
  </si>
  <si>
    <t>EMDB-1</t>
  </si>
  <si>
    <t xml:space="preserve">ATS 3P 1,600A </t>
  </si>
  <si>
    <t xml:space="preserve">CB 3P 800AT/800AF  36 KA. </t>
  </si>
  <si>
    <t xml:space="preserve">CB 3P 150AT/250AF  25 KA. </t>
  </si>
  <si>
    <t xml:space="preserve">CB 3P 100AT/100AF  25 KA. </t>
  </si>
  <si>
    <t>4.3.5</t>
  </si>
  <si>
    <t>EMDB-2</t>
  </si>
  <si>
    <t xml:space="preserve">ATS 3P 1,000A </t>
  </si>
  <si>
    <t xml:space="preserve">CB 3P 600AT/630AF  36 KA. </t>
  </si>
  <si>
    <t xml:space="preserve">CB 3P 50AT/100AF  25 KA. </t>
  </si>
  <si>
    <t>BUSDUCT , PLUG IN CB &amp; ACCESSORIES</t>
  </si>
  <si>
    <t>4.4.1</t>
  </si>
  <si>
    <t>AL. BUSDUCT   1,800 A  (Feeder Type  ) IP 66&amp;65</t>
  </si>
  <si>
    <t>4.4.2</t>
  </si>
  <si>
    <t>AL. BUSDUCT   1,600 A  (Feeder Type  ) IP 66&amp;65</t>
  </si>
  <si>
    <t>4.4.3</t>
  </si>
  <si>
    <t>AL. BUSDUCT   1,250 A  (Feeder Type  ) IP 66&amp;65</t>
  </si>
  <si>
    <t>4.4.4</t>
  </si>
  <si>
    <t>AL. BUSDUCT   800 A  (Feeder Type  ) IP 66&amp;65</t>
  </si>
  <si>
    <t>4.4.5</t>
  </si>
  <si>
    <t>AL. BUSDUCT   1,250  A   (Plug-in Type)  IP 55&amp;54</t>
  </si>
  <si>
    <t>4.4.6</t>
  </si>
  <si>
    <t>AL. BUSDUCT   800  A   (Plug-in Type)  IP 55&amp;54</t>
  </si>
  <si>
    <t>4.4.7</t>
  </si>
  <si>
    <t>PLUG IN CB</t>
  </si>
  <si>
    <t xml:space="preserve"> - 3P 600AT/630AF   36 KA</t>
  </si>
  <si>
    <t xml:space="preserve"> - 3P 150AT/250AF   25 KA</t>
  </si>
  <si>
    <t xml:space="preserve"> - 3P 100AT/250AF   25 KA</t>
  </si>
  <si>
    <t>4.4.8</t>
  </si>
  <si>
    <t>ACCESSORIES for BUSDUCT</t>
  </si>
  <si>
    <t xml:space="preserve"> - ELBOW 1,600 A.</t>
  </si>
  <si>
    <t xml:space="preserve"> - ELBOW 1,250 A.</t>
  </si>
  <si>
    <t xml:space="preserve"> - ELBOW 1,000 A.</t>
  </si>
  <si>
    <t xml:space="preserve"> - ELBOW 800 A.</t>
  </si>
  <si>
    <t xml:space="preserve"> - FLANG END 1,250 A.</t>
  </si>
  <si>
    <t xml:space="preserve"> - FLANG END 800 A.</t>
  </si>
  <si>
    <t xml:space="preserve"> - END CAP 1,250 A.</t>
  </si>
  <si>
    <t xml:space="preserve"> - END CAP 800 A.</t>
  </si>
  <si>
    <t>4.4.9</t>
  </si>
  <si>
    <t>ACCESSORIES</t>
  </si>
  <si>
    <t>DISTRIBUTION BOARD &amp; PANEL BOARD</t>
  </si>
  <si>
    <t>4.5.1</t>
  </si>
  <si>
    <t>DB PANEL</t>
  </si>
  <si>
    <t xml:space="preserve"> - EDBG1</t>
  </si>
  <si>
    <t>ตู้</t>
  </si>
  <si>
    <t xml:space="preserve">CB 3P 200AT/250AF  36 KA. </t>
  </si>
  <si>
    <t xml:space="preserve">CB 3P 40AT/100AF  25 KA. </t>
  </si>
  <si>
    <t>Copper Busbar</t>
  </si>
  <si>
    <t xml:space="preserve"> - EDB11</t>
  </si>
  <si>
    <t xml:space="preserve"> - EDB12</t>
  </si>
  <si>
    <t xml:space="preserve"> - EDB21</t>
  </si>
  <si>
    <t xml:space="preserve"> - EDB22</t>
  </si>
  <si>
    <t xml:space="preserve">CB 3P 250AT/250AF  36 KA. </t>
  </si>
  <si>
    <t xml:space="preserve">CB 3P 125AT/250AF  36 KA. </t>
  </si>
  <si>
    <t xml:space="preserve"> - EDB31</t>
  </si>
  <si>
    <t xml:space="preserve"> - EDB32</t>
  </si>
  <si>
    <t xml:space="preserve"> - EDB41</t>
  </si>
  <si>
    <t xml:space="preserve">CB 3P 300AT/400AF  36 KA. </t>
  </si>
  <si>
    <t xml:space="preserve"> - EDB42</t>
  </si>
  <si>
    <t xml:space="preserve"> - EDB51</t>
  </si>
  <si>
    <t xml:space="preserve">CB 3P 30AT/100AF  25 KA. </t>
  </si>
  <si>
    <t xml:space="preserve"> - EDB52</t>
  </si>
  <si>
    <t xml:space="preserve">CB 3P 100AT/250AF  36 KA. </t>
  </si>
  <si>
    <t xml:space="preserve">CB 3P 80AT/100AF  25 KA. </t>
  </si>
  <si>
    <t xml:space="preserve"> - EDBAC11</t>
  </si>
  <si>
    <t xml:space="preserve">CB 3P 1,000AT/1,000AF  36 KA. </t>
  </si>
  <si>
    <t xml:space="preserve"> - EDBAC12</t>
  </si>
  <si>
    <t xml:space="preserve">CB 3P 500AT/630AF  36 KA. </t>
  </si>
  <si>
    <t xml:space="preserve"> - EDBL11</t>
  </si>
  <si>
    <t xml:space="preserve"> - EDBL12</t>
  </si>
  <si>
    <t xml:space="preserve"> - EDBP1</t>
  </si>
  <si>
    <t xml:space="preserve"> - EDBP2</t>
  </si>
  <si>
    <t xml:space="preserve"> - ELR11</t>
  </si>
  <si>
    <t xml:space="preserve">CB 2P 50AT/100AF  25 KA. </t>
  </si>
  <si>
    <t xml:space="preserve"> - ELR12</t>
  </si>
  <si>
    <t xml:space="preserve"> - ELR21</t>
  </si>
  <si>
    <t xml:space="preserve">CB 3P 160AT/250AF  36 KA. </t>
  </si>
  <si>
    <t xml:space="preserve"> - ELR22</t>
  </si>
  <si>
    <t xml:space="preserve"> - ELR31</t>
  </si>
  <si>
    <t xml:space="preserve"> - ELR32</t>
  </si>
  <si>
    <t xml:space="preserve"> - ELR41</t>
  </si>
  <si>
    <t xml:space="preserve"> - ELR42</t>
  </si>
  <si>
    <t xml:space="preserve"> - ELR51</t>
  </si>
  <si>
    <t>4.5.2</t>
  </si>
  <si>
    <t>PANEL BOARD</t>
  </si>
  <si>
    <t xml:space="preserve"> - ELCG1</t>
  </si>
  <si>
    <t xml:space="preserve">CB 3P 100AT/100AF  18 KA. </t>
  </si>
  <si>
    <t>CB 1P 16A 6kA</t>
  </si>
  <si>
    <t>CB 1P 20A 6kA</t>
  </si>
  <si>
    <t>CB 1P 20A 6kA RCBO</t>
  </si>
  <si>
    <t xml:space="preserve"> - ELACG1</t>
  </si>
  <si>
    <t xml:space="preserve">CB 3P 50AT/100AF  18 KA. </t>
  </si>
  <si>
    <t>CB 3P 20A 6kA</t>
  </si>
  <si>
    <t xml:space="preserve"> - ELC11</t>
  </si>
  <si>
    <t>CB 1P 16A 6kA RCBO</t>
  </si>
  <si>
    <t xml:space="preserve"> - ELC12</t>
  </si>
  <si>
    <t xml:space="preserve"> - ELAC11</t>
  </si>
  <si>
    <t xml:space="preserve"> - ELAC12</t>
  </si>
  <si>
    <t>CB 3P 16A 6kA</t>
  </si>
  <si>
    <t xml:space="preserve"> - ELC21</t>
  </si>
  <si>
    <t xml:space="preserve"> - ELC22</t>
  </si>
  <si>
    <t xml:space="preserve"> - ELAC21</t>
  </si>
  <si>
    <t xml:space="preserve"> - ELAC22</t>
  </si>
  <si>
    <t xml:space="preserve">CB 3P 125AT/250AF  18 KA. </t>
  </si>
  <si>
    <t xml:space="preserve"> - ELC31</t>
  </si>
  <si>
    <t xml:space="preserve"> - ELC32</t>
  </si>
  <si>
    <t xml:space="preserve"> - ELAC31</t>
  </si>
  <si>
    <t xml:space="preserve"> - ELAC32</t>
  </si>
  <si>
    <t xml:space="preserve"> - ELC41</t>
  </si>
  <si>
    <t xml:space="preserve"> - ELC42</t>
  </si>
  <si>
    <t>CB 3P 50A 6kA</t>
  </si>
  <si>
    <t xml:space="preserve"> - ELC43</t>
  </si>
  <si>
    <t>CB 3P 40A 6kA</t>
  </si>
  <si>
    <t xml:space="preserve"> - ELC44</t>
  </si>
  <si>
    <t xml:space="preserve"> - ELAC41</t>
  </si>
  <si>
    <t>CB 3P 32A 6kA</t>
  </si>
  <si>
    <t xml:space="preserve"> - ELAC42</t>
  </si>
  <si>
    <t xml:space="preserve"> - ELC51</t>
  </si>
  <si>
    <t xml:space="preserve"> - ELC52</t>
  </si>
  <si>
    <t xml:space="preserve"> - ELAC51</t>
  </si>
  <si>
    <t>CB 3P 30A 6kA</t>
  </si>
  <si>
    <t xml:space="preserve"> - ELAC52</t>
  </si>
  <si>
    <t>COPPER WIRE</t>
  </si>
  <si>
    <t>4.6.1</t>
  </si>
  <si>
    <t>TR TO MDB</t>
  </si>
  <si>
    <t>XLPE</t>
  </si>
  <si>
    <t xml:space="preserve"> - 1C-300 sq.mm.</t>
  </si>
  <si>
    <t>4.6.2</t>
  </si>
  <si>
    <t xml:space="preserve"> MDB,EMDB TO  EDBX(X=1-5) , ELCX(X=1-5), ELACX(X=1-5),ELRX(X=1-5),LLxxx(X=1-5)</t>
  </si>
  <si>
    <t>IEC-01</t>
  </si>
  <si>
    <t xml:space="preserve"> - 6     sq.mm.</t>
  </si>
  <si>
    <t xml:space="preserve"> - 10    sq.mm.</t>
  </si>
  <si>
    <t xml:space="preserve"> - 16    sq.mm.</t>
  </si>
  <si>
    <t xml:space="preserve"> - 25    sq.mm.</t>
  </si>
  <si>
    <t xml:space="preserve"> - 35    sq.mm.</t>
  </si>
  <si>
    <t xml:space="preserve"> - 50    sq.mm.</t>
  </si>
  <si>
    <t xml:space="preserve"> - 70    sq.mm.</t>
  </si>
  <si>
    <t xml:space="preserve"> - 95    sq.mm.</t>
  </si>
  <si>
    <t xml:space="preserve"> - 120   sq.mm.</t>
  </si>
  <si>
    <t xml:space="preserve"> - 185  sq.mm.</t>
  </si>
  <si>
    <t xml:space="preserve"> - 240  sq.mm.</t>
  </si>
  <si>
    <t>FRC</t>
  </si>
  <si>
    <t xml:space="preserve"> -  10 sq.mm.</t>
  </si>
  <si>
    <t xml:space="preserve"> -  16 sq.mm.</t>
  </si>
  <si>
    <t xml:space="preserve"> -  35 sq.mm.</t>
  </si>
  <si>
    <t xml:space="preserve"> -  50 sq.mm.</t>
  </si>
  <si>
    <t xml:space="preserve"> -  70 sq.mm.</t>
  </si>
  <si>
    <t xml:space="preserve"> -  95 sq.mm.</t>
  </si>
  <si>
    <t>4.6.3</t>
  </si>
  <si>
    <t>ELCxx, ELACxx TO LIGHTING , RECEPTACLE &amp; LOAD</t>
  </si>
  <si>
    <t xml:space="preserve"> - 2.5   sq.mm.</t>
  </si>
  <si>
    <t xml:space="preserve"> - 4     sq.mm.</t>
  </si>
  <si>
    <t xml:space="preserve"> -  4 sq.mm.</t>
  </si>
  <si>
    <t xml:space="preserve"> -  6 sq.mm.</t>
  </si>
  <si>
    <t>4.6.4</t>
  </si>
  <si>
    <t>FOR AC</t>
  </si>
  <si>
    <t>VCT</t>
  </si>
  <si>
    <t xml:space="preserve"> - 3C-2.5    sq.mm.</t>
  </si>
  <si>
    <t>CABLE TRAY ,WIREWAY , CONDUIT</t>
  </si>
  <si>
    <t>4.7.1</t>
  </si>
  <si>
    <t xml:space="preserve"> - DIA 5" IMC</t>
  </si>
  <si>
    <t xml:space="preserve"> - DIA 5' HDPE </t>
  </si>
  <si>
    <t xml:space="preserve"> - CONCRETE DUCT BANK</t>
  </si>
  <si>
    <t xml:space="preserve"> - HANDHOLE </t>
  </si>
  <si>
    <t xml:space="preserve">บ่อ </t>
  </si>
  <si>
    <t xml:space="preserve"> - PULL BOX (HDG)</t>
  </si>
  <si>
    <t xml:space="preserve"> - SUPPORT &amp; FITTING</t>
  </si>
  <si>
    <t>4.7.2</t>
  </si>
  <si>
    <t>IMC</t>
  </si>
  <si>
    <t xml:space="preserve">  - DIA.   1"</t>
  </si>
  <si>
    <t xml:space="preserve">  - DIA.   1 1/2"</t>
  </si>
  <si>
    <t xml:space="preserve">  - DIA.   2"</t>
  </si>
  <si>
    <t xml:space="preserve">  - DIA.   2  1/2"</t>
  </si>
  <si>
    <t xml:space="preserve">  - DIA.   3"</t>
  </si>
  <si>
    <t xml:space="preserve">  - Liquid-Tight Flexible Conduit DIA.   2"</t>
  </si>
  <si>
    <t xml:space="preserve">  - Liquid-Tight Flexible Conduit DIA.   2 1/2"</t>
  </si>
  <si>
    <t xml:space="preserve">  - Liquid-Tight Flexible Conduit DIA.   3"</t>
  </si>
  <si>
    <t xml:space="preserve">  - Liquid-Tight Flexible Conduit DIA.   4"</t>
  </si>
  <si>
    <t xml:space="preserve"> -  SUPPORT &amp; FITTING </t>
  </si>
  <si>
    <t xml:space="preserve"> - DIA.   1"</t>
  </si>
  <si>
    <t xml:space="preserve"> - DIA.   1 1/2"</t>
  </si>
  <si>
    <t xml:space="preserve"> - DIA.   2"</t>
  </si>
  <si>
    <t xml:space="preserve"> - SUPPORT &amp; FITTING </t>
  </si>
  <si>
    <t>4.7.3</t>
  </si>
  <si>
    <t>EMT</t>
  </si>
  <si>
    <t xml:space="preserve"> - DIA.   1/2"</t>
  </si>
  <si>
    <t xml:space="preserve"> - DIA.   3/4"</t>
  </si>
  <si>
    <t xml:space="preserve">SWITCH  &amp; RECEPTACLE </t>
  </si>
  <si>
    <t>4.8.1</t>
  </si>
  <si>
    <t xml:space="preserve">SINGLE SWITCH </t>
  </si>
  <si>
    <t>4.8.2</t>
  </si>
  <si>
    <t xml:space="preserve">2-GANGS SWITCH </t>
  </si>
  <si>
    <t>4.8.3</t>
  </si>
  <si>
    <t xml:space="preserve">3-GANGS SWITCH </t>
  </si>
  <si>
    <t>4.8.4</t>
  </si>
  <si>
    <t xml:space="preserve">2 WAY SWITCH </t>
  </si>
  <si>
    <t>4.8.5</t>
  </si>
  <si>
    <t xml:space="preserve">SIMPLEX RECEPTACLE </t>
  </si>
  <si>
    <t>4.8.6</t>
  </si>
  <si>
    <t xml:space="preserve">DUPLEX RECEPTACLE WITH GROUND </t>
  </si>
  <si>
    <t>4.8.7</t>
  </si>
  <si>
    <t xml:space="preserve">WEATHER PROOF DUPLEX RECEPTACLE WITH GROUND </t>
  </si>
  <si>
    <t>4.8.8</t>
  </si>
  <si>
    <t>DUPLEX POP-UP RECEPTACLE WITH GROUND</t>
  </si>
  <si>
    <t>4.8.9</t>
  </si>
  <si>
    <t xml:space="preserve">JUNCTION BOX </t>
  </si>
  <si>
    <t>4.8.10</t>
  </si>
  <si>
    <t>JUNCTION BOX WEATHER PROOF</t>
  </si>
  <si>
    <t>LIGHTING FIXTURE</t>
  </si>
  <si>
    <t>4.9.1</t>
  </si>
  <si>
    <t xml:space="preserve">YF1-118  LED 9W. (DAY LIGHT) </t>
  </si>
  <si>
    <t>4.9.2</t>
  </si>
  <si>
    <t>YF1-361  LED 18W. (DAY LIGHT) ฝังฝ้าเพดาน มีฝาครอบ</t>
  </si>
  <si>
    <t>4.9.3</t>
  </si>
  <si>
    <t>YF1-362  2xLED 18W. (DAY LIGHT) ฝังฝ้าเพดาน มีฝาครอบ</t>
  </si>
  <si>
    <t>4.9.4</t>
  </si>
  <si>
    <t>YF1-363  3xLED 18W. (DAY LIGHT) ฝังฝ้าเพดาน มีฝาครอบ</t>
  </si>
  <si>
    <t>4.9.5</t>
  </si>
  <si>
    <t>YF2-362 3xLED 18W. (DAY LIGHT) ฝังฝ้าเพดาน มีฝาครอบตะแกรง</t>
  </si>
  <si>
    <t>4.9.6</t>
  </si>
  <si>
    <t>WIRE GUARD LED T8 19W. (DAY LIGHT)</t>
  </si>
  <si>
    <t>4.9.7</t>
  </si>
  <si>
    <t>YDL-102  โคมไฟดาวน์ไลท์ BLUB LED 13W  (DAY LIGHT)</t>
  </si>
  <si>
    <t>4.9.8</t>
  </si>
  <si>
    <t>YDL-103  โคมไฟดาวน์ไลท์ 2 x BLUB LED 18W  (DAY LIGHT)</t>
  </si>
  <si>
    <t>4.9.9</t>
  </si>
  <si>
    <t>YCD-105  โคมไฟ STEP LIGHT BLUB LED 9W (WARM WHITE)</t>
  </si>
  <si>
    <t>4.9.10</t>
  </si>
  <si>
    <t>YFF-104  FLOOD LIGHT PAR 38  120 W</t>
  </si>
  <si>
    <t>4.9.11</t>
  </si>
  <si>
    <t>YDL-106 โคมไฟ PAR38 - LED 120W. แบบติดลอย</t>
  </si>
  <si>
    <t>4.9.12</t>
  </si>
  <si>
    <t xml:space="preserve">โคมดาวน์ไลท์คู่ หลอด 2xLED 13W. (DAY LIGHT) </t>
  </si>
  <si>
    <t>4.9.13</t>
  </si>
  <si>
    <t xml:space="preserve">โคมดาวน์ไลท์คู่ (Dim) หลอด 2xLED 13W. DIMMABLE (WARM WHITE) </t>
  </si>
  <si>
    <t>4.9.14</t>
  </si>
  <si>
    <t xml:space="preserve">โคมดาวน์ไลท์เดี่ยว (Dim) หลอด 1xLED 13W. DIMMABLE (WARM WHITE) </t>
  </si>
  <si>
    <t>4.9.15</t>
  </si>
  <si>
    <t xml:space="preserve">โคมติดผนัง LED 13W. (WARM WHITE) </t>
  </si>
  <si>
    <t>4.9.16</t>
  </si>
  <si>
    <t xml:space="preserve">ชุดโคมไฟ Track Light หลอด LED 20W (WARM WHITE) </t>
  </si>
  <si>
    <t>4.9.17</t>
  </si>
  <si>
    <t>โคมไฟ ไฮเบย์ LED 150W  (DAY LIGHT)</t>
  </si>
  <si>
    <t>4.9.18</t>
  </si>
  <si>
    <t>EMERGENCY  LIGHT 2x9W. LED LAMP, BACKUP MINIMUM  2Hrs.</t>
  </si>
  <si>
    <t>4.9.19</t>
  </si>
  <si>
    <t>EMERGENCY EXIT SIGN LUMINAIRE BATTERY 2HRS.</t>
  </si>
  <si>
    <t xml:space="preserve">FIRE ALARM SYSTEM  </t>
  </si>
  <si>
    <t>4.10.1</t>
  </si>
  <si>
    <t>EST4 Control Panel 2 Loop with fire telephone</t>
  </si>
  <si>
    <t>4.10.2</t>
  </si>
  <si>
    <t>Seal lead acid Battery 12V 65Ah</t>
  </si>
  <si>
    <t>4.10.3</t>
  </si>
  <si>
    <t>Local Battery Box, Large (26-65Ah</t>
  </si>
  <si>
    <t>4.10.4</t>
  </si>
  <si>
    <t>Power Supply Enclosure w/Accessories</t>
  </si>
  <si>
    <t>4.10.5</t>
  </si>
  <si>
    <t>Graphic Annunciator Panel (Local)</t>
  </si>
  <si>
    <t>4.10.6</t>
  </si>
  <si>
    <t>Single Input Module for Detector zone</t>
  </si>
  <si>
    <t>4.10.7</t>
  </si>
  <si>
    <t>Detector Zone Interface Module Class B</t>
  </si>
  <si>
    <t>4.10.8</t>
  </si>
  <si>
    <t>Dual Input Module for FS,SS</t>
  </si>
  <si>
    <t>4.10.9</t>
  </si>
  <si>
    <t>Single Riser Module for AZ</t>
  </si>
  <si>
    <t>4.10.10</t>
  </si>
  <si>
    <t>Control Relay Module for ASC</t>
  </si>
  <si>
    <t>4.10.11</t>
  </si>
  <si>
    <t>Isolator Module</t>
  </si>
  <si>
    <t>4.10.12</t>
  </si>
  <si>
    <t>Fire Terminal Box for 30 module</t>
  </si>
  <si>
    <t>4.10.13</t>
  </si>
  <si>
    <t>Intelligent multi-criteria optical smoke detector, UL/ULC</t>
  </si>
  <si>
    <t>4.10.14</t>
  </si>
  <si>
    <t>Smoke Detector Base - Standard</t>
  </si>
  <si>
    <t>4.10.15</t>
  </si>
  <si>
    <t>Intelligent fixed temperature/Rate-of-rise heat detector</t>
  </si>
  <si>
    <t>4.10.16</t>
  </si>
  <si>
    <t>Heat Detector Base - Standard</t>
  </si>
  <si>
    <t>4.10.17</t>
  </si>
  <si>
    <t>Conventional Multi-criteria Smoke Detector</t>
  </si>
  <si>
    <t>4.10.18</t>
  </si>
  <si>
    <t>Conventional Rate of Rise and Fixed Temperature Heat Detector</t>
  </si>
  <si>
    <t>4.10.19</t>
  </si>
  <si>
    <t>Fire Alarm Manual Station - Single Pole</t>
  </si>
  <si>
    <t>4.10.20</t>
  </si>
  <si>
    <t>Alarm Bell, 24 VDC, Polarized Size 6"</t>
  </si>
  <si>
    <t>4.10.21</t>
  </si>
  <si>
    <t>Fire Telephone Handset</t>
  </si>
  <si>
    <t>4.10.22</t>
  </si>
  <si>
    <t>Box for Telephone Handset (3 Sets)</t>
  </si>
  <si>
    <t>4.10.23</t>
  </si>
  <si>
    <t>POWER SUPPLY FOR WITH BATTERY</t>
  </si>
  <si>
    <t>4.10.24</t>
  </si>
  <si>
    <t>WIRING</t>
  </si>
  <si>
    <t xml:space="preserve"> - 1.5   Sq.mm. IEC-01</t>
  </si>
  <si>
    <t xml:space="preserve"> - 2.5   Sq.mm. FRC</t>
  </si>
  <si>
    <t xml:space="preserve"> - TWISTED PAIR SHIELD 16 AWG. FRC</t>
  </si>
  <si>
    <t>4.10.25</t>
  </si>
  <si>
    <t>CONDUIT (HOT DIP GALVANIZED)</t>
  </si>
  <si>
    <t xml:space="preserve"> - DIA.   1/2"   EMT</t>
  </si>
  <si>
    <t xml:space="preserve"> - DIA.   1/2"   IMC</t>
  </si>
  <si>
    <t>LIGHTNING SYSTEM &amp; GROUNDING SYSTEM</t>
  </si>
  <si>
    <t>4.11.1</t>
  </si>
  <si>
    <t>LIGHTNING AIR TERMINATOR</t>
  </si>
  <si>
    <t>4.11.2</t>
  </si>
  <si>
    <t>Aluminium Tape 25x3 mm.(TYP.)</t>
  </si>
  <si>
    <t>4.11.3</t>
  </si>
  <si>
    <t>50 Sq.mm.,  BARE CU</t>
  </si>
  <si>
    <t>4.11.4</t>
  </si>
  <si>
    <t>COPPER CONDUCTOR STRAP CLAMP</t>
  </si>
  <si>
    <t>4.11.5</t>
  </si>
  <si>
    <t>EXOTHERMAL WELDING</t>
  </si>
  <si>
    <t>4.11.6</t>
  </si>
  <si>
    <t>CONDUIT&amp; WIREWAY</t>
  </si>
  <si>
    <t xml:space="preserve"> - DIA. 1 1/4 "     PVC</t>
  </si>
  <si>
    <t>4.11.7</t>
  </si>
  <si>
    <t xml:space="preserve">GROUND TEST BOX </t>
  </si>
  <si>
    <t>4.11.8</t>
  </si>
  <si>
    <t xml:space="preserve">GROUND ROD 5/8"-10" </t>
  </si>
  <si>
    <t xml:space="preserve">FIRE BARRIER SYSTEM </t>
  </si>
  <si>
    <t>4.12.1</t>
  </si>
  <si>
    <t>FIRE BARRIER SYSTEM  (Floor Shaft)</t>
  </si>
  <si>
    <t>4.12.2</t>
  </si>
  <si>
    <t>FIRE BARRIER SYSTEM (Wall)</t>
  </si>
  <si>
    <t>COMPUTER AND NETWORKING SYSTEM</t>
  </si>
  <si>
    <t>4.13.1</t>
  </si>
  <si>
    <t>Cable Management</t>
  </si>
  <si>
    <t>4.13.2</t>
  </si>
  <si>
    <t>LAN OUTLET</t>
  </si>
  <si>
    <t>4.13.3</t>
  </si>
  <si>
    <t>F/O 12 Core Outdoor/Indoor Sm Cable</t>
  </si>
  <si>
    <t>4.13.4</t>
  </si>
  <si>
    <t>UTP CAT6</t>
  </si>
  <si>
    <t>4.13.5</t>
  </si>
  <si>
    <t>EMT 1/2"</t>
  </si>
  <si>
    <t>4.13.6</t>
  </si>
  <si>
    <t>EMT 3/4"</t>
  </si>
  <si>
    <t>4.13.7</t>
  </si>
  <si>
    <t>IMC 2"</t>
  </si>
  <si>
    <t>4.13.8</t>
  </si>
  <si>
    <t>HDPE 2"</t>
  </si>
  <si>
    <t>4.13.9</t>
  </si>
  <si>
    <t xml:space="preserve">SUPPORT &amp; FITTING </t>
  </si>
  <si>
    <t>4.13.10</t>
  </si>
  <si>
    <t>HAND HOLE FOR COMMUNICATION</t>
  </si>
  <si>
    <t>CCTV SYSTEM</t>
  </si>
  <si>
    <t>4.14.1</t>
  </si>
  <si>
    <t>HDMI cable 10 m. male-male</t>
  </si>
  <si>
    <t>4.14.2</t>
  </si>
  <si>
    <t>UTP Cat.6 Cable</t>
  </si>
  <si>
    <t>4.14.3</t>
  </si>
  <si>
    <t>4.14.4</t>
  </si>
  <si>
    <t>4.14.5</t>
  </si>
  <si>
    <t>EMT 1 "</t>
  </si>
  <si>
    <t>4.14.6</t>
  </si>
  <si>
    <t>WIRE WAY SIZE 2" x 4"</t>
  </si>
  <si>
    <t>4.14.7</t>
  </si>
  <si>
    <t>LIGHTING CONTROL (TWO WIRE REMOTE)</t>
  </si>
  <si>
    <t>4.15.1</t>
  </si>
  <si>
    <t xml:space="preserve">Cable </t>
  </si>
  <si>
    <t>4.15.2</t>
  </si>
  <si>
    <t>Panel &amp; Accessories include wiring and Terminal</t>
  </si>
  <si>
    <t>4.15.3</t>
  </si>
  <si>
    <t>Power supply</t>
  </si>
  <si>
    <t>4.15.4</t>
  </si>
  <si>
    <t>Relay 12 Ch. 10A</t>
  </si>
  <si>
    <t>4.15.5</t>
  </si>
  <si>
    <t xml:space="preserve">Switch 1-gang </t>
  </si>
  <si>
    <t>4.15.6</t>
  </si>
  <si>
    <t xml:space="preserve">Switch 2-gang </t>
  </si>
  <si>
    <t>4.15.7</t>
  </si>
  <si>
    <t>8 Scene Selector</t>
  </si>
  <si>
    <t>4.15.8</t>
  </si>
  <si>
    <t>PC Work Station</t>
  </si>
  <si>
    <t>PUBLIC ADDRESS SYSTEM</t>
  </si>
  <si>
    <t>SOUND</t>
  </si>
  <si>
    <t>4.16.1</t>
  </si>
  <si>
    <t>8-Zone Amplifier Host with Main / Backup Switching</t>
  </si>
  <si>
    <t>4.16.2</t>
  </si>
  <si>
    <t>Digital amplifier 2 channel x 500W</t>
  </si>
  <si>
    <t>4.16.3</t>
  </si>
  <si>
    <t>Digital amplifier 2 channel x 250W</t>
  </si>
  <si>
    <t>4.16.4</t>
  </si>
  <si>
    <t>Remote Paging Microphone</t>
  </si>
  <si>
    <t>4.16.5</t>
  </si>
  <si>
    <t>Multi-channel Media Player with CD/USB/FM/Bluetooth w/o Antenna</t>
  </si>
  <si>
    <t>4.16.6</t>
  </si>
  <si>
    <t>6W 6.5" Frameless Ceiling Speaker</t>
  </si>
  <si>
    <t>4.16.7</t>
  </si>
  <si>
    <t>30W Volume Control</t>
  </si>
  <si>
    <t>4.16.8</t>
  </si>
  <si>
    <t>60W Volume Control</t>
  </si>
  <si>
    <t>4.16.9</t>
  </si>
  <si>
    <t>Sound Terminal Box</t>
  </si>
  <si>
    <t>4.16.10</t>
  </si>
  <si>
    <t>UPS 3000VA/2700W True Online, Rack Mount</t>
  </si>
  <si>
    <t>4.16.11</t>
  </si>
  <si>
    <t>Standard Rack 19 inch 27U w/Accessories</t>
  </si>
  <si>
    <t>4.16.12</t>
  </si>
  <si>
    <t xml:space="preserve">2C-16AWG SPEAKER CABLE </t>
  </si>
  <si>
    <t>4.16.13</t>
  </si>
  <si>
    <t>WIRE WAY</t>
  </si>
  <si>
    <t xml:space="preserve"> - SIZE 4" x 4"</t>
  </si>
  <si>
    <t>4.16.14</t>
  </si>
  <si>
    <t>EMT. CONDUIT</t>
  </si>
  <si>
    <t xml:space="preserve"> - DIA. 3/4"</t>
  </si>
  <si>
    <t xml:space="preserve"> - DIA. 1/2"</t>
  </si>
  <si>
    <t>4.14.15</t>
  </si>
  <si>
    <t>ระบบ ACCESS CONTROL</t>
  </si>
  <si>
    <t>4.17.1</t>
  </si>
  <si>
    <t>ACCESS CONTROL SYSTEMS</t>
  </si>
  <si>
    <t>4.17.2</t>
  </si>
  <si>
    <t>อุปกรณ์ประกอบการติดตั้ง</t>
  </si>
  <si>
    <t>SOLAR ROOFTOP SYSTEM</t>
  </si>
  <si>
    <t>4.18.1</t>
  </si>
  <si>
    <t>PV MODULES AND MOUNTING STRUCTURE</t>
  </si>
  <si>
    <t xml:space="preserve"> - PV Module ( &gt; 600 Wp )</t>
  </si>
  <si>
    <t>แผง</t>
  </si>
  <si>
    <t xml:space="preserve"> - Rapid shutdown </t>
  </si>
  <si>
    <t xml:space="preserve"> - CONTROL BOX Panel Type DC24V</t>
  </si>
  <si>
    <t xml:space="preserve"> - MOUNTING STRUCTURE FOR PV MODULE</t>
  </si>
  <si>
    <t xml:space="preserve"> - ACCESSORIES &amp; SUPPORT</t>
  </si>
  <si>
    <t>4.18.2</t>
  </si>
  <si>
    <t>INVERTER</t>
  </si>
  <si>
    <t xml:space="preserve"> - Solar Grid inverter 100 kW</t>
  </si>
  <si>
    <t>เครื่อง</t>
  </si>
  <si>
    <t xml:space="preserve"> - Energy Zero Export </t>
  </si>
  <si>
    <t xml:space="preserve"> - PQM With CT</t>
  </si>
  <si>
    <t xml:space="preserve"> - ACCESSORIES</t>
  </si>
  <si>
    <t>4.18.3</t>
  </si>
  <si>
    <t>ACDB CONNECT TO EXSITING MDB</t>
  </si>
  <si>
    <t xml:space="preserve"> - PV-ACDB</t>
  </si>
  <si>
    <t xml:space="preserve"> - 3P MCCB 500AT/630AF (Main)</t>
  </si>
  <si>
    <t xml:space="preserve"> - MCCB 3 phase AT 160 (Branch) : 4 Sets</t>
  </si>
  <si>
    <t xml:space="preserve"> - 3P+N surge arrester </t>
  </si>
  <si>
    <t>4.18.4</t>
  </si>
  <si>
    <t>DC OR PV CABLE AND GUARD RAIL</t>
  </si>
  <si>
    <t xml:space="preserve"> - Solar cables (PV) 1C-6 sq.mm.</t>
  </si>
  <si>
    <t xml:space="preserve"> - PV cable connector (MC4)</t>
  </si>
  <si>
    <t xml:space="preserve"> - Conduit IMC 3/4'' </t>
  </si>
  <si>
    <t xml:space="preserve"> - Connector Flex 3/4" </t>
  </si>
  <si>
    <t xml:space="preserve"> - DC Box</t>
  </si>
  <si>
    <t xml:space="preserve"> - Cable tray 200x100 mm(HDG)</t>
  </si>
  <si>
    <t xml:space="preserve"> - Walk way 380x3000 mm(HDG)</t>
  </si>
  <si>
    <t>4.18.5</t>
  </si>
  <si>
    <t>AC CABLE</t>
  </si>
  <si>
    <t xml:space="preserve"> - IEC60502-1  #    240 SQ.MM</t>
  </si>
  <si>
    <t xml:space="preserve"> - IEC60502-1  #    35 SQ.MM</t>
  </si>
  <si>
    <t xml:space="preserve"> - IEC60502-1  #    25 SQ.MM</t>
  </si>
  <si>
    <t xml:space="preserve"> - IEC60502-1  #    16 SQ.MM</t>
  </si>
  <si>
    <t xml:space="preserve"> - ACCESSORIES </t>
  </si>
  <si>
    <t>4.18.6</t>
  </si>
  <si>
    <t>GROUNDING DC</t>
  </si>
  <si>
    <t xml:space="preserve"> - IEC01.  #    25 SQ.MM</t>
  </si>
  <si>
    <t xml:space="preserve"> - IEC01.  #    6 SQ.MM</t>
  </si>
  <si>
    <t xml:space="preserve"> - Ground Station (COPPER BUSBAR 6 Hole)  </t>
  </si>
  <si>
    <t xml:space="preserve"> - COPPER CLAD GROUND ROD DIA. 5/8"-10' LONG</t>
  </si>
  <si>
    <t xml:space="preserve"> - GROUND PIT</t>
  </si>
  <si>
    <t xml:space="preserve"> - Thermo Weld 2 Way 25 Sq.mm. </t>
  </si>
  <si>
    <t xml:space="preserve"> - Thermo Weld 3 Way 25 Sq.mm. </t>
  </si>
  <si>
    <t>4.18.7</t>
  </si>
  <si>
    <t>CLEANING WATER SYSTEM</t>
  </si>
  <si>
    <t xml:space="preserve"> - Booster Pump Set</t>
  </si>
  <si>
    <t xml:space="preserve"> - Water tank 1000L</t>
  </si>
  <si>
    <t xml:space="preserve"> - Water Pipe PPR 20mm.</t>
  </si>
  <si>
    <t>รวมราคางานระบบไฟฟ้าและระบบสื่อสาร</t>
  </si>
  <si>
    <t>แบบ ปร.4(ก) หมวดงานสุขาภิบาล</t>
  </si>
  <si>
    <t>หมวดงานระบบสุขาภิบาลและดับเพลิง</t>
  </si>
  <si>
    <t>ระบบน้ำประปา (Cold Water Supply System)</t>
  </si>
  <si>
    <t>5.1.1</t>
  </si>
  <si>
    <t xml:space="preserve">เครื่องสูบน้ำ </t>
  </si>
  <si>
    <t xml:space="preserve"> - เครื่องสูบน้ำประปา (CWP-1&amp;2) CAP. 12.5 ลบ.ม./ชม. </t>
  </si>
  <si>
    <t xml:space="preserve">  เฮด 35 ม.  2.2 kW 380V/3 Ph/50 Hz</t>
  </si>
  <si>
    <t xml:space="preserve"> - ตู้ควบคุมเครื่องสูบน้ำประปา (CWP-1&amp;2) พร้อมอุปกรณ์ครบชุด</t>
  </si>
  <si>
    <t xml:space="preserve"> - เครื่องสูบน้ำประปา (CWP-3&amp;4) CAP. 15.0 ลบ.ม./ชม. </t>
  </si>
  <si>
    <t xml:space="preserve">  เฮด 40 ม.  3 kW 380V/3 Ph/50 Hz</t>
  </si>
  <si>
    <t xml:space="preserve"> - ตู้ควบคุมเครื่องสูบน้ำประปา (CWP-3&amp;4) พร้อมอุปกรณ์ครบชุด</t>
  </si>
  <si>
    <t xml:space="preserve"> - เครื่องสูบน้ำเพิ่มแรงดัน (PBS-1) CAP. 3x24 ลบ.ม./ชม.</t>
  </si>
  <si>
    <t xml:space="preserve">   เฮด 25 ม. 3x4 kW 380V/3 Ph/50 Hz</t>
  </si>
  <si>
    <t xml:space="preserve"> - เครื่องสูบน้ำเพิ่มแรงดัน (PBS-2) CAP. 3x16 ลบ.ม./ชม. </t>
  </si>
  <si>
    <t xml:space="preserve"> เฮด 25 ม. 3x2.2 kW 380V/3 Ph/50 Hz</t>
  </si>
  <si>
    <t>5.1.2</t>
  </si>
  <si>
    <t xml:space="preserve"> ถังเก็บน้ำประปาสำเร็จรูป</t>
  </si>
  <si>
    <t xml:space="preserve"> - ปริมาตร 40,000 ลิตร (ดาดฟ้า)</t>
  </si>
  <si>
    <t xml:space="preserve"> - ปริมาตร 25,000 ลิตร (ดาดฟ้า)</t>
  </si>
  <si>
    <t>5.1.3</t>
  </si>
  <si>
    <t xml:space="preserve">ท่อโพลีบิวทิลีน (PB PIPE) ชั้น SDR 13.5 (11 bar) ผลิตภัณฑ์ตามมอก. 910-2532    </t>
  </si>
  <si>
    <t xml:space="preserve">  - ขนาด 4 นิ้ว</t>
  </si>
  <si>
    <t>เมตร</t>
  </si>
  <si>
    <t xml:space="preserve">  - ขนาด 3 นิ้ว</t>
  </si>
  <si>
    <t xml:space="preserve">  - ขนาด 3/4 นิ้ว</t>
  </si>
  <si>
    <t xml:space="preserve">  - ค่าวัสดุข้อต่อ อุปกรณ์ท่อ</t>
  </si>
  <si>
    <t>เหมา</t>
  </si>
  <si>
    <t xml:space="preserve">  - เหล็กยึดท่อ</t>
  </si>
  <si>
    <t xml:space="preserve">  - งานทดสอบ ทำความสะอาด ทาสีสัญลักษณ์ท่อ</t>
  </si>
  <si>
    <t>5.1.4</t>
  </si>
  <si>
    <t>ท่อเหล็กอาบสังกะสี (GSP) ผลิตภัณฑ์ตามมอก. 277-2532 ชั้นกลาง (CLASS M)</t>
  </si>
  <si>
    <t xml:space="preserve">  - ขนาด 6  นิ้ว</t>
  </si>
  <si>
    <t xml:space="preserve">  - ขนาด 4  นิ้ว</t>
  </si>
  <si>
    <t>5.1.5</t>
  </si>
  <si>
    <t xml:space="preserve">ท่อพีพีอาร์ (PP-R PIPE) ชั้น PN 10  ผลิตภัณฑ์ตามมาตรฐาน DIN 8077-78      </t>
  </si>
  <si>
    <t xml:space="preserve">  - ขนาด 6 นิ้ว</t>
  </si>
  <si>
    <t xml:space="preserve">  - ขนาด 2 1/2 นิ้ว</t>
  </si>
  <si>
    <t xml:space="preserve">  - ขนาด 2 นิ้ว</t>
  </si>
  <si>
    <t xml:space="preserve">  - ขนาด 1 1/2 นิ้ว</t>
  </si>
  <si>
    <t xml:space="preserve">  - ขนาด 1 1/4 นิ้ว</t>
  </si>
  <si>
    <t xml:space="preserve">  - ขนาด 1 นิ้ว</t>
  </si>
  <si>
    <t xml:space="preserve">  - ขนาด 1/2 นิ้ว</t>
  </si>
  <si>
    <t>5.1.6</t>
  </si>
  <si>
    <t>วาล์วประตูน้ำ (GATE VALVE) ชนิด CAST IRON</t>
  </si>
  <si>
    <t>5.1.7</t>
  </si>
  <si>
    <t>วาล์วประตูน้ำ (GATE VALVE) ชนิด BRONZE</t>
  </si>
  <si>
    <t>5.1.8</t>
  </si>
  <si>
    <t>วาล์วกันไหลย้อนกลับ (CHECK VALVE, HYDRAULIC NON-SLAM)</t>
  </si>
  <si>
    <t>5.1.9</t>
  </si>
  <si>
    <t>วาล์วกันไหลย้อนกลับ (CHECK VALVE, DUAL DISC TYPE)</t>
  </si>
  <si>
    <t>5.1.10</t>
  </si>
  <si>
    <t>วาล์วลูกลอย (MODULATING TYPE FLOAT VALVE)</t>
  </si>
  <si>
    <t>5.1.11</t>
  </si>
  <si>
    <t>ตัวกรอง (STRAINER)</t>
  </si>
  <si>
    <t>5.1.12</t>
  </si>
  <si>
    <t>ข้อต่ออ่อน (FLEXIBLE CONNECTOR)  (สำหรับท่อแรงดัน)</t>
  </si>
  <si>
    <t>5.1.13</t>
  </si>
  <si>
    <t xml:space="preserve"> เกจ์วัดความดัน (PRESSURE GAUGE) หน้าปัด 4 นิ้ว</t>
  </si>
  <si>
    <t>5.1.14</t>
  </si>
  <si>
    <t xml:space="preserve"> มิเตอร์น้ำ</t>
  </si>
  <si>
    <t>5.1.15</t>
  </si>
  <si>
    <t xml:space="preserve"> WATER HAMMER ARRESTOR</t>
  </si>
  <si>
    <t>5.1.16</t>
  </si>
  <si>
    <t>ก๊อกล้างพื้น (FAUCET)</t>
  </si>
  <si>
    <t>5.1.17</t>
  </si>
  <si>
    <t xml:space="preserve"> เครื่องทำน้ำอุ่น ขนาด 4500 วัตต์</t>
  </si>
  <si>
    <t>ระบบระบายน้ำโสโครก น้ำทิ้ง และระบายอากาศ</t>
  </si>
  <si>
    <t>5.2.1</t>
  </si>
  <si>
    <t>ถังบำบัดน้ำเสียแบบเกรอะ-กรองเติมอากาศสำเร็จรูป</t>
  </si>
  <si>
    <t xml:space="preserve">  - ขนาด 60 ลบ.ม./วัน</t>
  </si>
  <si>
    <t xml:space="preserve">  - ขนาด 50 ลบ.ม./วัน</t>
  </si>
  <si>
    <t xml:space="preserve">  - ขนาด 1 ลบ.ม./วัน</t>
  </si>
  <si>
    <t>5.2.2</t>
  </si>
  <si>
    <t>ถังดักไขมันสำเร็จรูป</t>
  </si>
  <si>
    <t xml:space="preserve">  - ขนาด 2600 ลิตร</t>
  </si>
  <si>
    <t xml:space="preserve">  - ขนาด 400 ลิตร</t>
  </si>
  <si>
    <t>5.2.3</t>
  </si>
  <si>
    <t>ถังปรับสภาพกรด-ด่างสำเร็จรูป พร้อมชุดเติมกรด-ด่าง</t>
  </si>
  <si>
    <t xml:space="preserve">  - ขนาด 2000 ลิตร</t>
  </si>
  <si>
    <t>5.2.4</t>
  </si>
  <si>
    <t>ถังพักน้ำใสสำหรับรดน้ำต้นไม้สำเร็จรูป พร้อมเครื่องเติมอากาศ</t>
  </si>
  <si>
    <t xml:space="preserve">  - ขนาด 15000 ลิตร</t>
  </si>
  <si>
    <t>5.2.5</t>
  </si>
  <si>
    <t>เครื่องสูบรดน้ำต้นไม้อัตโนมัติ (ครุภัณฑ์ ราคารวมติดตั้ง)</t>
  </si>
  <si>
    <t>5.2.6</t>
  </si>
  <si>
    <t>5.2.7</t>
  </si>
  <si>
    <t>บอลวาล์ว (BALL VALVE)</t>
  </si>
  <si>
    <t>5.2.8</t>
  </si>
  <si>
    <t>ท่อพีพี (POLY PROPYLENE PIPE) ชั้น CLASS B (6 bar) ผลิตภัณฑ์ตามมาตรฐาน BS 4991</t>
  </si>
  <si>
    <t xml:space="preserve">  - ขนาด 8 นิ้ว</t>
  </si>
  <si>
    <t>5.2.9</t>
  </si>
  <si>
    <t>ท่อโพลีไวนิลคลอไรด์ (PVC PIPE) ชั้นคุณภาพ 13.5 ผลิตภัณฑ์ตามมอก. 17-2524 (2535)</t>
  </si>
  <si>
    <t>5.2.10</t>
  </si>
  <si>
    <t>ท่อโพลีไวนิลคลอไรด์ (PVC PIPE) ชั้นคุณภาพ 8.5 ผลิตภัณฑ์ตามมอก. 17-2524 (2535)</t>
  </si>
  <si>
    <t>5.2.11</t>
  </si>
  <si>
    <t>ฝาล้างท่อที่พื้น (FLOOR CLEANOUT)</t>
  </si>
  <si>
    <t>5.2.12</t>
  </si>
  <si>
    <t>ฝาล้างท่อ (CLEANOUT)</t>
  </si>
  <si>
    <t>5.2.13</t>
  </si>
  <si>
    <t>ช่องระบายน้ำที่พื้น (FLOOR DRAIN) พร้อมที่ดักกลิ่น</t>
  </si>
  <si>
    <t>5.2.14</t>
  </si>
  <si>
    <t>หัวระบายอากาศเหนือหลังคา (VENT THRU ROOF)</t>
  </si>
  <si>
    <t>5.2.15</t>
  </si>
  <si>
    <t>บ่อพักฝาเหล็กหล่อกลมแบบกันกลิ่น ขนาด 60 ซม. (MHt)</t>
  </si>
  <si>
    <t>5.2.16</t>
  </si>
  <si>
    <t>บ่อพักฝาเหล็กหล่อกลม ขนาด 60 ซม. (MHw)</t>
  </si>
  <si>
    <t>งานระบบระบายน้ำฝน (Storm Drainage System)</t>
  </si>
  <si>
    <t>5.3.1</t>
  </si>
  <si>
    <t>เครื่องสูบระบายน้ำฝน (ครุภัณฑ์ ราคารวมติดตั้ง)</t>
  </si>
  <si>
    <t xml:space="preserve"> - เครื่องสูบระบายน้ำฝน (DP-1&amp;2) CAP. 2x0.2 ลบ.ม./นาที</t>
  </si>
  <si>
    <t xml:space="preserve">  เฮด 4 ม. 2x0.75 kW 380V/3 Ph/50 Hz</t>
  </si>
  <si>
    <t xml:space="preserve"> - ตู้ควบคุมเครื่องสูบระบายน้ำฝน (DP-1&amp;2)</t>
  </si>
  <si>
    <t xml:space="preserve"> - สวิทช์ลูกลอยเครื่องสูบระบายน้ำฝน (DP-1&amp;2)</t>
  </si>
  <si>
    <t>5.3.2</t>
  </si>
  <si>
    <t>5.3.3</t>
  </si>
  <si>
    <t>5.3.4</t>
  </si>
  <si>
    <t>วาล์วประตูน้ำ (GATE VALVE)</t>
  </si>
  <si>
    <t>5.3.5</t>
  </si>
  <si>
    <t>วาล์วกันไหลย้อนกลับ (CHECK VALVE)</t>
  </si>
  <si>
    <t>5.3.6</t>
  </si>
  <si>
    <t>หัวระบายน้ำฝน (ROOF DRAIN)</t>
  </si>
  <si>
    <t>5.3.7</t>
  </si>
  <si>
    <t>ช่องระบายน้ำที่พื้น (FLOOR DRAIN)</t>
  </si>
  <si>
    <t>5.3.8</t>
  </si>
  <si>
    <t>ข้อต่ออ่อน (สำหรับท่อน้ำทิ้ง)</t>
  </si>
  <si>
    <t>5.3.9</t>
  </si>
  <si>
    <t>ท่อคอนกรีตเสริมเหล็ก ชนิดปากลิ้นราง ผลิตภัณฑ์ตามมอก. 128-2560 ชั้น 3</t>
  </si>
  <si>
    <t xml:space="preserve">  - ขนาดเส้นผ่าศูนย์กลาง  0.60 เมตร</t>
  </si>
  <si>
    <t xml:space="preserve">  - ขนาดเส้นผ่าศูนย์กลาง  0.50 เมตร</t>
  </si>
  <si>
    <t>5.3.10</t>
  </si>
  <si>
    <t>บ่อพักน้ำทิ้ง (MH)</t>
  </si>
  <si>
    <t>5.3.11</t>
  </si>
  <si>
    <t>บ่อตรวจคุณภาพน้ำทิ้ง (MHs)</t>
  </si>
  <si>
    <t>งานระบบป้องกันอัคคีภัย (Fire Fighting System )</t>
  </si>
  <si>
    <t>5.4.1</t>
  </si>
  <si>
    <t>เครื่องสูบน้ำ (ครุภัณฑ์ ราคารวมติดตั้ง)</t>
  </si>
  <si>
    <t xml:space="preserve"> - เครื่องสูบน้ำดับเพลิง (FP) W/DIESEL ENGINE DRIVER UL/FM</t>
  </si>
  <si>
    <t xml:space="preserve"> - เครื่องสูบน้ำรักษาแรงดัน (JOCKY PUMP) W/CONTROLLER </t>
  </si>
  <si>
    <t>5.4.2</t>
  </si>
  <si>
    <t>ท่อเหล็กดำ (BLACK STEEL PIPE) ชนิดมีตะเข็บ (SEAM TYPE/SCH.40)</t>
  </si>
  <si>
    <t xml:space="preserve"> - ขนาด 12 นิ้ว</t>
  </si>
  <si>
    <t xml:space="preserve"> - ขนาด 8 นิ้ว</t>
  </si>
  <si>
    <t xml:space="preserve"> - ขนาด 6 นิ้ว</t>
  </si>
  <si>
    <t xml:space="preserve"> - ขนาด 4 นิ้ว</t>
  </si>
  <si>
    <t xml:space="preserve"> - ขนาด 3 นิ้ว</t>
  </si>
  <si>
    <t xml:space="preserve"> - ขนาด 2 1/2 นิ้ว</t>
  </si>
  <si>
    <t xml:space="preserve"> - ขนาด 2 นิ้ว</t>
  </si>
  <si>
    <t xml:space="preserve"> - ขนาด 1 1/2 นิ้ว</t>
  </si>
  <si>
    <t xml:space="preserve"> - ขนาด 1 1/4 นิ้ว</t>
  </si>
  <si>
    <t xml:space="preserve"> - ขนาด 1 นิ้ว</t>
  </si>
  <si>
    <t xml:space="preserve"> - ค่าวัสดุข้อต่อ อุปกรณ์ท่อ</t>
  </si>
  <si>
    <t xml:space="preserve"> - เหล็กยึดท่อ</t>
  </si>
  <si>
    <t xml:space="preserve"> - งานทดสอบ ทำความสะอาด ทาสีสัญลักษณ์ท่อ</t>
  </si>
  <si>
    <t xml:space="preserve"> - งานทาสีน้ำมันท่อดับเพลิง รวมสีกันสนิม</t>
  </si>
  <si>
    <t>5.4.3</t>
  </si>
  <si>
    <t>5.4.4</t>
  </si>
  <si>
    <t>วาล์วปีผีเสื้อ (BUTTERFLY VALVE)</t>
  </si>
  <si>
    <t>5.4.5</t>
  </si>
  <si>
    <t>วาล์วประตูน้ำ (GATE VALVE) OS&amp;Y W/SUPERVISORY SWITCH</t>
  </si>
  <si>
    <t>5.4.6</t>
  </si>
  <si>
    <t>วาล์วปีกผีเสื้อ (BUTTERFLY VALVE) W/SUPERVISORY SWITCH</t>
  </si>
  <si>
    <t>5.4.7</t>
  </si>
  <si>
    <t>5.4.8</t>
  </si>
  <si>
    <t>สวิทช์วัดการไหล (FLOW SWITCH)</t>
  </si>
  <si>
    <t>5.4.9</t>
  </si>
  <si>
    <t>AUTOMATIC AIR VENT VALVE ขนาด 1 นิ้ว</t>
  </si>
  <si>
    <t>5.4.10</t>
  </si>
  <si>
    <t>5.4.11</t>
  </si>
  <si>
    <t>ข้อต่ออ่อน (FLEXIBLE CONNECTOR) สำหรับท่อแรงดัน</t>
  </si>
  <si>
    <t>5.4.12</t>
  </si>
  <si>
    <t xml:space="preserve">ข้อต่ออ่อน (FLEXIBLE CONNECTOR) สำหรับท่อน้ำทิ้ง </t>
  </si>
  <si>
    <t>5.4.13</t>
  </si>
  <si>
    <t>เกจ์วัดความดัน (PRESSURE GAUGE) หน้าปัด 4 นิ้ว</t>
  </si>
  <si>
    <t>5.4.14</t>
  </si>
  <si>
    <t>วาล์วเตือนอัคคีภัย (ALARM CHECK VALVE) ขนาด 6 นิ้ว พร้อมอุปกรณ์ประกอบกระดิ่ง</t>
  </si>
  <si>
    <t>5.4.15</t>
  </si>
  <si>
    <t>วาล์วระบายความดัน (PRESSURE RELIEF VALVE)</t>
  </si>
  <si>
    <t xml:space="preserve"> - ขนาด 8 นิ้ว (*รวมอยู่ในราคาเครื่องสูบน้ำดับเพลิงแล้ว)</t>
  </si>
  <si>
    <t xml:space="preserve"> - ขนาด 2 นิ้ว (*รวมอยู่ในราคาเครื่องสูบน้ำรักษาแรงดันแล้ว)</t>
  </si>
  <si>
    <t>5.4.16</t>
  </si>
  <si>
    <t>เครื่องวัดอัตราการไหล (FLOW METER) (*รวมอยู่ในราคาเครื่องสูบน้ำดับเพลิงแล้ว)</t>
  </si>
  <si>
    <t>5.4.17</t>
  </si>
  <si>
    <t>FIRE EXTINGUISHER พร้อมตู้บรรจุและป้ายแสดง</t>
  </si>
  <si>
    <t xml:space="preserve"> - CLEAN AGENT</t>
  </si>
  <si>
    <t>5.4.18</t>
  </si>
  <si>
    <t>ตู้ดับเพลิง (FIRE HOSE CABINET) พร้อมอุปกรณ์ภายในตู้</t>
  </si>
  <si>
    <t>5.4.19</t>
  </si>
  <si>
    <t>หัวสปริงเกอร์ (SPRINGKLER HEAD) พร้อมอุปกรณ์ FINISHING</t>
  </si>
  <si>
    <t xml:space="preserve"> - UPRIGHT</t>
  </si>
  <si>
    <t xml:space="preserve"> - PENDENT</t>
  </si>
  <si>
    <t>5.4.20</t>
  </si>
  <si>
    <t>SIGHT GLASS ขนาด 1 นิ้ว</t>
  </si>
  <si>
    <t>5.4.21</t>
  </si>
  <si>
    <t xml:space="preserve">END TEST BOX  </t>
  </si>
  <si>
    <t>5.4.22</t>
  </si>
  <si>
    <t>หัวรับน้ำดับเพลิง (FIRE DEPARTMENT CONNECTOR)</t>
  </si>
  <si>
    <t>5.4.23</t>
  </si>
  <si>
    <t>ระบบตู้ควบคุมและแจ้งตำแหน่งเกิดเพลิงไหม้ (ANNUNCIATOR PANEL)</t>
  </si>
  <si>
    <t>รวมราคาหมวดงานระบบสุขาภิบาลและดับเพลิง</t>
  </si>
  <si>
    <t>แบบ ปร.4(ก) หมวดงานระบบปรับอากาศ</t>
  </si>
  <si>
    <t>หมวดงานระบบเครื่องปรับอากาศระบายอากาศ</t>
  </si>
  <si>
    <t>เครื่องปรับอากาศ (Air Conditioner)</t>
  </si>
  <si>
    <t>6.1.1</t>
  </si>
  <si>
    <t>เครื่องปรับอากาศระบายความร้อนแบบรวมศูนย์ ชนิดปรับปริมาณน้ำยาอัตโนมัติ (VRF)พร้อมอุปกรณ์</t>
  </si>
  <si>
    <t>Fan Coil Unit (Cassette Type)</t>
  </si>
  <si>
    <t xml:space="preserve">  FCU  ขนาดไม่น้อยกว่า 15,000 BTU/hr.</t>
  </si>
  <si>
    <t xml:space="preserve">  FCU  ขนาดไม่น้อยกว่า 19,000 BTU/hr.</t>
  </si>
  <si>
    <t xml:space="preserve">  FCU  ขนาดไม่น้อยกว่า 24,000 BTU/hr.</t>
  </si>
  <si>
    <t xml:space="preserve">  FCU  ขนาดไม่น้อยกว่า 30,000 BTU/hr.</t>
  </si>
  <si>
    <t xml:space="preserve">  FCU  ขนาดไม่น้อยกว่า 38,000 BTU/hr.</t>
  </si>
  <si>
    <t xml:space="preserve">  FCU  ขนาดไม่น้อยกว่า 43,000 BTU/hr.</t>
  </si>
  <si>
    <t xml:space="preserve">  FCU  ขนาดไม่น้อยกว่า 47,000 BTU/hr.</t>
  </si>
  <si>
    <t>Fan Coil Unit (Cassette Type 2 Way)</t>
  </si>
  <si>
    <t>Air Handling Unit (Double Skin)</t>
  </si>
  <si>
    <t xml:space="preserve">  AHU  ขนาดไม่น้อยกว่า 420,000 BTU/hr.</t>
  </si>
  <si>
    <t xml:space="preserve">  AHU  ขนาดไม่น้อยกว่า 350,000 BTU/hr.</t>
  </si>
  <si>
    <t>Condensing Unit</t>
  </si>
  <si>
    <t xml:space="preserve">  CDU  ขนาดไม่น้อยกว่า 225,000 BTU/hr.</t>
  </si>
  <si>
    <t>(1st Floor)</t>
  </si>
  <si>
    <t xml:space="preserve">  CDU  ขนาดไม่น้อยกว่า 420,000 BTU/hr.</t>
  </si>
  <si>
    <t xml:space="preserve">  CDU  ขนาดไม่น้อยกว่า 530,000 BTU/hr.</t>
  </si>
  <si>
    <t>(3rd Floor)</t>
  </si>
  <si>
    <t xml:space="preserve">  CDU  ขนาดไม่น้อยกว่า 570,000 BTU/hr.</t>
  </si>
  <si>
    <t xml:space="preserve">  CDU  ขนาดไม่น้อยกว่า 280,000 BTU/hr.</t>
  </si>
  <si>
    <t xml:space="preserve">  CDU  ขนาดไม่น้อยกว่า 340,000 BTU/hr.</t>
  </si>
  <si>
    <t xml:space="preserve">  CDU  ขนาดไม่น้อยกว่า 380,000 BTU/hr.</t>
  </si>
  <si>
    <t>(4th Floor)</t>
  </si>
  <si>
    <t xml:space="preserve">  CDU  ขนาดไม่น้อยกว่า 470,000 BTU/hr.</t>
  </si>
  <si>
    <t xml:space="preserve">  CDU  ขนาดไม่น้อยกว่า 190,000 BTU/hr.</t>
  </si>
  <si>
    <t xml:space="preserve">  CDU  ขนาดไม่น้อยกว่า 360,000 BTU/hr.</t>
  </si>
  <si>
    <t>(5th Floor)</t>
  </si>
  <si>
    <t xml:space="preserve">  Wireless Remote Control , Refnet Joint and Panel</t>
  </si>
  <si>
    <t xml:space="preserve">  Central Control</t>
  </si>
  <si>
    <t>6.1.2</t>
  </si>
  <si>
    <t>เครื่องปรับอากาศแบบแยกส่วน (SPLIT TYPE) พร้อมอุปกรณ์</t>
  </si>
  <si>
    <t>Fan Coil /Conding Unit (Ceiling Exposed Type)</t>
  </si>
  <si>
    <t xml:space="preserve">  FCU/CDU  ขนาดไม่น้อยกว่า 18,000 BTU/hr.</t>
  </si>
  <si>
    <t xml:space="preserve">  FCU/CDU ขนาดไม่น้อยกว่า 24,000 BTU/hr.</t>
  </si>
  <si>
    <t>6.1.3</t>
  </si>
  <si>
    <t>สารทำความเย็น (Refrigerant)</t>
  </si>
  <si>
    <t xml:space="preserve">  R-410a</t>
  </si>
  <si>
    <t xml:space="preserve">  R-32</t>
  </si>
  <si>
    <t>พัดลมระบายอากาศ (Ventilation)</t>
  </si>
  <si>
    <t>6.2.1</t>
  </si>
  <si>
    <t xml:space="preserve"> Fan Filter Unit (Duct Type)</t>
  </si>
  <si>
    <t>ขนาด  580 CFM.</t>
  </si>
  <si>
    <t>ขนาด  1,000 CFM.</t>
  </si>
  <si>
    <t>ขนาด  1,600 CFM.</t>
  </si>
  <si>
    <t>ขนาด  2,000 CFM.</t>
  </si>
  <si>
    <t>ขนาด  2,500 CFM.</t>
  </si>
  <si>
    <t>6.2.2</t>
  </si>
  <si>
    <t>Fan Filter Unit (Wall Mounted Type)</t>
  </si>
  <si>
    <t>ขนาด  100 CFM.</t>
  </si>
  <si>
    <t>6.2.3</t>
  </si>
  <si>
    <t>Centrifugal Type</t>
  </si>
  <si>
    <t>ขนาด  150 CFM.</t>
  </si>
  <si>
    <t>ขนาด  250 CFM.</t>
  </si>
  <si>
    <t>ขนาด  300 CFM.</t>
  </si>
  <si>
    <t>ขนาด  700 CFM.</t>
  </si>
  <si>
    <t>ขนาด  800 CFM.</t>
  </si>
  <si>
    <t>ขนาด  850 CFM.</t>
  </si>
  <si>
    <t>ขนาด  900 CFM.</t>
  </si>
  <si>
    <t>ขนาด  1,200 CFM.</t>
  </si>
  <si>
    <t>ขนาด  1,400 CFM.</t>
  </si>
  <si>
    <t>ขนาด  1,500 CFM.</t>
  </si>
  <si>
    <t>ขนาด  2,300 CFM.</t>
  </si>
  <si>
    <t>ขนาด  12,000 CFM.</t>
  </si>
  <si>
    <t>6.2.4</t>
  </si>
  <si>
    <t>Axial Type</t>
  </si>
  <si>
    <t>ขนาด  20,000 CFM.</t>
  </si>
  <si>
    <t>ขนาด  21,000 CFM.</t>
  </si>
  <si>
    <t>6.2.5</t>
  </si>
  <si>
    <t>Propeller Fan Industrial Type</t>
  </si>
  <si>
    <t>ขนาด  1,100 CFM.</t>
  </si>
  <si>
    <t>6.2.6</t>
  </si>
  <si>
    <t>Wall Mounted Type</t>
  </si>
  <si>
    <t>ขนาด  200 CFM.</t>
  </si>
  <si>
    <t>ขนาด  500 CFM.</t>
  </si>
  <si>
    <t>6.2.7</t>
  </si>
  <si>
    <t>Ceiling Mounted Type</t>
  </si>
  <si>
    <t>ขนาด  80 CFM.</t>
  </si>
  <si>
    <t>ขนาด  190 CFM.</t>
  </si>
  <si>
    <t>ท่อสารทำความเย็น (Refrigerant Pipe)</t>
  </si>
  <si>
    <t>6.3.1</t>
  </si>
  <si>
    <t>ท่อทองแดง Type-L (ASTM B88)</t>
  </si>
  <si>
    <t>ขนาด 3/8 นิ้ว</t>
  </si>
  <si>
    <t>ขนาด 1/2 นิ้ว</t>
  </si>
  <si>
    <t>ขนาด 5/8 นิ้ว</t>
  </si>
  <si>
    <t>ขนาด 3/4 นิ้ว</t>
  </si>
  <si>
    <t>ขนาด 7/8 นิ้ว</t>
  </si>
  <si>
    <t>ขนาด 1-1/8" นิ้ว</t>
  </si>
  <si>
    <t>ขนาด 1-3/8" นิ้ว</t>
  </si>
  <si>
    <t>ขนาด 1-5/8" นิ้ว</t>
  </si>
  <si>
    <t>ขนาด 2-1/8" นิ้ว</t>
  </si>
  <si>
    <t xml:space="preserve"> ค่าวัสดุข้อต่อ อุปกรณ์ท่อ</t>
  </si>
  <si>
    <t xml:space="preserve"> เหล็กยึดท่อ</t>
  </si>
  <si>
    <t xml:space="preserve"> งานทดสอบ ทำความสะอาด ทาสีสัญลักษณ์ท่อ</t>
  </si>
  <si>
    <t>6.3.2</t>
  </si>
  <si>
    <t>ฉนวนหุ้มท่อทองแดง หนา 19 มม. (Pipe Insulation)</t>
  </si>
  <si>
    <t>กาว,อุปกรณ์ประกอบฉนวนหุ้มท่อ</t>
  </si>
  <si>
    <t>ท่อน้ำทิ้ง (Condensate drain)</t>
  </si>
  <si>
    <t>6.4.1</t>
  </si>
  <si>
    <t>ท่อ PVC 8.5</t>
  </si>
  <si>
    <t>ขนาดท่อ 3/4"</t>
  </si>
  <si>
    <t>ขนาดท่อ 1"</t>
  </si>
  <si>
    <t>ขนาดท่อ 1-1/2"</t>
  </si>
  <si>
    <t>ขนาดท่อ 2"</t>
  </si>
  <si>
    <t>6.4.2</t>
  </si>
  <si>
    <t>ฉนวนหุ้มท่อน้ำทิ้ง หนา 13 มม.</t>
  </si>
  <si>
    <t>ท่อลม (Duct)</t>
  </si>
  <si>
    <t>6.5.1</t>
  </si>
  <si>
    <t>เหล็กแผ่นอาบสังกะสี (GI. Sheet)</t>
  </si>
  <si>
    <t xml:space="preserve"> เบอร์ 26 BWG</t>
  </si>
  <si>
    <t>ตรฟ.</t>
  </si>
  <si>
    <t xml:space="preserve"> เบอร์ 24 BWG</t>
  </si>
  <si>
    <t xml:space="preserve"> เบอร์ 22 BWG</t>
  </si>
  <si>
    <t xml:space="preserve"> เบอร์ 20 BWG </t>
  </si>
  <si>
    <t xml:space="preserve"> เบอร์ 18 BWG</t>
  </si>
  <si>
    <t>6.5.2</t>
  </si>
  <si>
    <t>ฉนวนหุ้มท่อลมเย็นประเภทใยแก้วชนิดไม่ลามไฟ</t>
  </si>
  <si>
    <t>25 mm  24 kg/m²  Fiberglass</t>
  </si>
  <si>
    <t>6.5.3</t>
  </si>
  <si>
    <t>หน้ากากจ่ายลมเย็น (Linear Slot Diffusers)</t>
  </si>
  <si>
    <t>3-Slot x 5.00 m.</t>
  </si>
  <si>
    <t>6.5.4</t>
  </si>
  <si>
    <t>หน้ากากจ่ายลมเย็น (Linear Bar Diffusers)</t>
  </si>
  <si>
    <t>8" x 6.0 m.</t>
  </si>
  <si>
    <t>8" x 5.0 m.</t>
  </si>
  <si>
    <t>6.5.5</t>
  </si>
  <si>
    <t>หน้ากากจ่ายลม+VD (Supply Air Grille)</t>
  </si>
  <si>
    <t xml:space="preserve">SCD 12"x12" </t>
  </si>
  <si>
    <t xml:space="preserve">SCD 14"x14" </t>
  </si>
  <si>
    <t xml:space="preserve">SAG 48"x20" </t>
  </si>
  <si>
    <t xml:space="preserve">SAG 40"x40" </t>
  </si>
  <si>
    <t>6.5.6</t>
  </si>
  <si>
    <t>หน้ากากลมกลับ. (Return Air Grilled)</t>
  </si>
  <si>
    <t>RAG 44"x44"</t>
  </si>
  <si>
    <t>6.5.7</t>
  </si>
  <si>
    <t>หน้ากากเติมอากาศ +VD. (Fresh Air Grilled)</t>
  </si>
  <si>
    <t xml:space="preserve"> FAG   8"x8"</t>
  </si>
  <si>
    <t xml:space="preserve"> FAG   10"x10"</t>
  </si>
  <si>
    <t xml:space="preserve"> FAG   12"x12"</t>
  </si>
  <si>
    <t xml:space="preserve"> FAG   18"x18"</t>
  </si>
  <si>
    <t>6.5.8</t>
  </si>
  <si>
    <t>หน้ากากเติมอากาศ +INS. (Fresh Air Louver )</t>
  </si>
  <si>
    <t>FAL 18"x18" Z2"</t>
  </si>
  <si>
    <t>FAL 24"x24" Z2"</t>
  </si>
  <si>
    <t>FAL 30"x24" Z2"</t>
  </si>
  <si>
    <t>FAL 30"x30" Z2"</t>
  </si>
  <si>
    <t>FAL 40"x40" Z2"</t>
  </si>
  <si>
    <t>FAL 96"x96" Z4"</t>
  </si>
  <si>
    <t>6.5.9</t>
  </si>
  <si>
    <t>หน้ากากระบายอากาศ + VD (Exhaust Air Grilled)</t>
  </si>
  <si>
    <t xml:space="preserve"> EAG   8"x8"</t>
  </si>
  <si>
    <t xml:space="preserve"> EAG   10"x10"</t>
  </si>
  <si>
    <t xml:space="preserve"> EAG   12"x12"</t>
  </si>
  <si>
    <t xml:space="preserve"> EAG   14"x14"</t>
  </si>
  <si>
    <t xml:space="preserve"> EAG   16"x16"</t>
  </si>
  <si>
    <t xml:space="preserve"> EAG   48"x18"</t>
  </si>
  <si>
    <t xml:space="preserve"> EAG   58"x24"</t>
  </si>
  <si>
    <t>6.5.10</t>
  </si>
  <si>
    <t>หน้ากากระบายอากาศ + INS (Exhaust Air Louver)</t>
  </si>
  <si>
    <t xml:space="preserve"> EAL   10"x10" Z2"</t>
  </si>
  <si>
    <t xml:space="preserve"> EAL   12"x12" Z2"</t>
  </si>
  <si>
    <t xml:space="preserve"> EAL   14"x12" Z2"</t>
  </si>
  <si>
    <t xml:space="preserve"> EAL   24"x12" Z2"</t>
  </si>
  <si>
    <t xml:space="preserve"> EAL   24"x18" Z2"</t>
  </si>
  <si>
    <t xml:space="preserve"> EAL   108"x64" Z2"</t>
  </si>
  <si>
    <t>6.5.11</t>
  </si>
  <si>
    <t>Gravity Damper (GD.)</t>
  </si>
  <si>
    <t>16"x16"</t>
  </si>
  <si>
    <t>20"x20"</t>
  </si>
  <si>
    <t>36"x30"</t>
  </si>
  <si>
    <t>6.5.12</t>
  </si>
  <si>
    <t>Volume Damper (VD.)</t>
  </si>
  <si>
    <t>18"x18"</t>
  </si>
  <si>
    <t>6.5.13</t>
  </si>
  <si>
    <t>Pressure Damper</t>
  </si>
  <si>
    <t xml:space="preserve"> - 400 x 300 mm</t>
  </si>
  <si>
    <t>6.5.14</t>
  </si>
  <si>
    <t>ท่อ PVC Class 8.5 (ท่อดูดอากาศ)</t>
  </si>
  <si>
    <t xml:space="preserve"> - Ø4" </t>
  </si>
  <si>
    <t xml:space="preserve"> - Ø6" </t>
  </si>
  <si>
    <t xml:space="preserve"> - DUCT CAP Ø4"</t>
  </si>
  <si>
    <t xml:space="preserve"> - DUCT CAP Ø6"</t>
  </si>
  <si>
    <t>อุปกรณ์การยึดและแขวนท่อ</t>
  </si>
  <si>
    <t>6.5.15</t>
  </si>
  <si>
    <t xml:space="preserve">ท่อลมอ่อนชนิดไม่หุ้มฉนวน  (Flexible  Round  Duct) </t>
  </si>
  <si>
    <t xml:space="preserve"> - Ø8" </t>
  </si>
  <si>
    <t xml:space="preserve"> - Ø10" </t>
  </si>
  <si>
    <t xml:space="preserve"> - Ø12" </t>
  </si>
  <si>
    <t xml:space="preserve"> - Ø14" </t>
  </si>
  <si>
    <t xml:space="preserve"> - Ø16" </t>
  </si>
  <si>
    <t>6.5.16</t>
  </si>
  <si>
    <t>Air Filter</t>
  </si>
  <si>
    <t>For FFU</t>
  </si>
  <si>
    <t xml:space="preserve"> - Pre Filter 12"x12"x2" (Merv 8)</t>
  </si>
  <si>
    <t xml:space="preserve"> - Pre Filter 12"x24"x2" (Merv 8)</t>
  </si>
  <si>
    <t xml:space="preserve"> - Pre Filter 24"x24"x2" (Merv 8)</t>
  </si>
  <si>
    <t xml:space="preserve"> - Medium Filter 12"x24"x4" (Merv 14)</t>
  </si>
  <si>
    <t xml:space="preserve"> - Medium Filter 24"x24"x4" (Merv 14)</t>
  </si>
  <si>
    <t xml:space="preserve"> - Hepa Filter 12"x12"x6"  (H14 Class)</t>
  </si>
  <si>
    <t xml:space="preserve"> - Hepa Filter 12"x24"x6"  (H14 Class)</t>
  </si>
  <si>
    <t xml:space="preserve"> - Hepa Filter 24"x24"x12" (H14 Class)</t>
  </si>
  <si>
    <t xml:space="preserve">for AHU </t>
  </si>
  <si>
    <t xml:space="preserve"> - Medium Filter 12"x24"x12" (Merv 14)</t>
  </si>
  <si>
    <t xml:space="preserve"> - Medium Filter 24"x24"x12" (Merv 14)</t>
  </si>
  <si>
    <t>รวมราคาหมวดงานระบบเครื่องปรับอากาศระบายอากาศ</t>
  </si>
  <si>
    <t xml:space="preserve">แบบ ปร.5 (ข) แผ่นที่ 1/1 </t>
  </si>
  <si>
    <t>อุทยานวิทยาศาสตร์และเทคโนโลยี มหาวิทยาลัยเชียงใหม่</t>
  </si>
  <si>
    <t>แบบ ปร.4 (ข)  ที่แนบ  มีจำนวน</t>
  </si>
  <si>
    <t>1  ชุด ประกอบไปด้วย ปร.5 (ก) จำนวน 1 แผ่น และ ปร.5 (ข) จำนวน 1 แผ่น</t>
  </si>
  <si>
    <t>ค่างานครุภัณฑ์</t>
  </si>
  <si>
    <t>ภาษี มูลค่าเพิ่ม</t>
  </si>
  <si>
    <t>ค่าครุภัณฑ์</t>
  </si>
  <si>
    <t>หมวดงานครุภัณฑ์จัดซื้อ</t>
  </si>
  <si>
    <t>ตามแบบสรุป ปร.4 (ข) ข้อ 1</t>
  </si>
  <si>
    <t>ตามแบบสรุป ปร.4 (ข) ข้อ 2</t>
  </si>
  <si>
    <t>ตามแบบสรุป ปร.4 (ข) ข้อ 3</t>
  </si>
  <si>
    <t>ตามแบบสรุป ปร.4 (ข) ข้อ 4</t>
  </si>
  <si>
    <t>ตามแบบสรุป ปร.4 (ข) ข้อ 5</t>
  </si>
  <si>
    <t>รวมราคางานครุภัณฑ์จัดซื้อ</t>
  </si>
  <si>
    <t xml:space="preserve"> 7 %</t>
  </si>
  <si>
    <t>รวมราคางานครุภัณฑ์จัดซื้อทั้งหมด</t>
  </si>
  <si>
    <t>แบบ ปร.4(ข) หมวดงานระบบไฟฟ้าและระบบสื่อสาร</t>
  </si>
  <si>
    <t xml:space="preserve">Generator </t>
  </si>
  <si>
    <t>เครื่องกำเนิดไฟฟ้า Standby Power (ESP) : 1250kVA 1250kW</t>
  </si>
  <si>
    <t xml:space="preserve"> - FUEL DAY TANK &amp; ELECTRIC PUmP</t>
  </si>
  <si>
    <t xml:space="preserve"> - ACOUSTIC&amp; FIRE DOOR (DOUBLE DOOR)</t>
  </si>
  <si>
    <t>หมวดงานระบบภาพและเสียง</t>
  </si>
  <si>
    <t>ห้องโถงต้อนรับชั้น 1</t>
  </si>
  <si>
    <t>จอแสดงผลแบบ LED Signage All one Wall 130" ความละเอียด P1.5หรือดีกว่า</t>
  </si>
  <si>
    <t xml:space="preserve"> ขนาดไม่น้อยกว่า กว้าง 2.8 x สูง 1.6 เมตร พร้อมซอฟแวร์ควบคุมจากส่วนกลาง และอุปกรณ์ประกอบการติดตั้ง </t>
  </si>
  <si>
    <t>จอดิจิตอลไซเนทพร้อมซอฟแวร์ควบคุมจากส่วนกลาง ขนาดไม่น้อยกว่า 43 นิ้ว</t>
  </si>
  <si>
    <t>ห้องประชุม 1-2 (ห้องใหญ่) ชั้น 3 จำนวน 2 ห้อง</t>
  </si>
  <si>
    <t>จอแสดงผลแบบ LED Signage Wall ความละเอียด P2.5 หรือดีกว่า ขนาดไม่น้อยกว่า</t>
  </si>
  <si>
    <t xml:space="preserve">กว้าง 4.8 x สูง 2.7 เมตร พร้อมซอฟแวร์ควบคุมจากส่วนกลาง และอุปกรณ์ประกอบการติดตั้ง </t>
  </si>
  <si>
    <t>จอดิจิตอลไซเนจพร้อมซอฟแวร์ควบคุมจากส่วนกลาง ขนาดไม่น้อยกว่า 55 นิ้ว</t>
  </si>
  <si>
    <t>อุปกรณ์รับส่งสัญญาณ HDMI ระยะไกลผ่านสาย CAT</t>
  </si>
  <si>
    <t>กล้อง Pan / Tilt / Zoom ความคมชัดระดับ 4K</t>
  </si>
  <si>
    <t>กล้อง</t>
  </si>
  <si>
    <t>PTZ Camera Joystick</t>
  </si>
  <si>
    <t>Streaming HDMI/DP Switcher</t>
  </si>
  <si>
    <t>อุปกรณ์รับส่งสัญญาณ HDMI ระยะไกล แบบติดผนัง</t>
  </si>
  <si>
    <t>Smart TV ขนาด 75"</t>
  </si>
  <si>
    <t>เครื่องสลับสัญญาณภาพ ขนาดไม่น้อยกว่า 4x4 ช่อง</t>
  </si>
  <si>
    <t>เครื่องผสมสัญญาณเสียงขนาด 16 ช่อง</t>
  </si>
  <si>
    <t>เครื่องปรับแต่งสัญญาณเสียงแบบดิจิตอล</t>
  </si>
  <si>
    <t>คอนโทรลเลอร์ระบบควบคุม</t>
  </si>
  <si>
    <t>ลำโพงชนิด 2 ทางแบบ Line Array แบบที่ 2 มีภาคขยายในตัว ขนาด 6 นิ้ว</t>
  </si>
  <si>
    <t>ลำโพงเสียงต่ำมีภาคขยายในตัว ขนาด 18 นิ้ว</t>
  </si>
  <si>
    <t xml:space="preserve">ชุดแขวนลำโพง แบบ Line Array แบบที่ 2 </t>
  </si>
  <si>
    <t>อัน</t>
  </si>
  <si>
    <t>เครื่องส่งไมโครโฟนไร้สายแบบมือถือ</t>
  </si>
  <si>
    <t>1.2.2.17</t>
  </si>
  <si>
    <t>เครื่องรับไมโครโฟนไร้สายแบบ 4 ช่อง</t>
  </si>
  <si>
    <t>1.2.2.18</t>
  </si>
  <si>
    <t>เสาใบพัด</t>
  </si>
  <si>
    <t>ใบ</t>
  </si>
  <si>
    <t>1.2.2.19</t>
  </si>
  <si>
    <t>ALL IN ONE COMPUTER</t>
  </si>
  <si>
    <t>1.2.2.20</t>
  </si>
  <si>
    <t>24 Port POE Switch</t>
  </si>
  <si>
    <t>1.2.2.21</t>
  </si>
  <si>
    <t>เครื่องรับ-ส่งสัญญาณภาพแบบไร้สาย</t>
  </si>
  <si>
    <t>1.2.2.22</t>
  </si>
  <si>
    <t>Wifi Router</t>
  </si>
  <si>
    <t>1.2.2.23</t>
  </si>
  <si>
    <t>ขาตั้งไมโครโฟน</t>
  </si>
  <si>
    <t>1.2.2.24</t>
  </si>
  <si>
    <t>ไมโครโฟนแบบมีสาย</t>
  </si>
  <si>
    <t>1.2.2.25</t>
  </si>
  <si>
    <t>ไมโครโฟนแบบโพเดียม</t>
  </si>
  <si>
    <t>1.2.2.26</t>
  </si>
  <si>
    <t>จอควบคุมแบบไร้สาย ขนาด 11 นิ้ว</t>
  </si>
  <si>
    <t>1.2.2.27</t>
  </si>
  <si>
    <t>ตู้เก็บอุปกรณ์ขนาด 27U</t>
  </si>
  <si>
    <t>ห้องประชุม 3-4 (ห้องเล็ก) ชั้น 3 จำนวน 2 ห้อง</t>
  </si>
  <si>
    <t>1.2.3.7</t>
  </si>
  <si>
    <t>1.2.3.8</t>
  </si>
  <si>
    <t>เครื่องสลับสัญญาณภาพขนาดไม่น้อยกว่า 4x4 ช่อง</t>
  </si>
  <si>
    <t>1.2.3.9</t>
  </si>
  <si>
    <t>MINI PC</t>
  </si>
  <si>
    <t>1.2.3.10</t>
  </si>
  <si>
    <t>1.2.3.11</t>
  </si>
  <si>
    <t>1.2.3.12</t>
  </si>
  <si>
    <t xml:space="preserve">Wifi Router </t>
  </si>
  <si>
    <t>1.2.3.13</t>
  </si>
  <si>
    <t>1.2.3.14</t>
  </si>
  <si>
    <t>1.2.3.15</t>
  </si>
  <si>
    <t>1.2.3.16</t>
  </si>
  <si>
    <t>ลำโพงแบบคอลัมน์แบบมีภาคขยายในตัว</t>
  </si>
  <si>
    <t>1.2.3.17</t>
  </si>
  <si>
    <t>เครื่องขยายสัญญาณเสียง แบบที่ 1</t>
  </si>
  <si>
    <t>1.2.3.18</t>
  </si>
  <si>
    <t>ลำโพงแบบฝังฝ้าเพดาน ขนาด 6.5 นิ้ว</t>
  </si>
  <si>
    <t>1.2.3.19</t>
  </si>
  <si>
    <t>ไมโครโฟนไร้สายชนิดคู่แบบมือถือ</t>
  </si>
  <si>
    <t>1.2.3.20</t>
  </si>
  <si>
    <t>1.2.3.21</t>
  </si>
  <si>
    <t>1.2.3.22</t>
  </si>
  <si>
    <t>ห้องประชุม, จัดเลี้ยง ชั้น 4</t>
  </si>
  <si>
    <t>งานครุภัณฑ์งานระบบเสียง</t>
  </si>
  <si>
    <t>เครื่องผสมสัญญาณเสียงระบบดิจิตอล 32 ช่อง</t>
  </si>
  <si>
    <t>อุปกรณ์ขยายช่องสัญญาณอินพุท และช่องสัญญาณเอาท์พุท</t>
  </si>
  <si>
    <t>ลำโพงแบบ Line Array แบบที่ 1 มีภาคขยายในตัว ขนาด 10 นิ้ว</t>
  </si>
  <si>
    <t>ชุดแขวนลำโพง แบบ Line Array แบบที่ 1</t>
  </si>
  <si>
    <t>ลำโพงเสียงต่ำมีภาคขยายในตัว ขนาด 18 นิ้วคู่</t>
  </si>
  <si>
    <t>ลำโพงมอนิเตอร์บนเวที ขนาด 15 นิ้ว</t>
  </si>
  <si>
    <t>ไมโครโฟนไร้สายชนิดคู่แบบคาดแก้ม</t>
  </si>
  <si>
    <t>เครื่องรวมเสาอากาศ</t>
  </si>
  <si>
    <t>1.2.4.14</t>
  </si>
  <si>
    <t>อุปกรณ์กระจายสัญญาณเสาอากาศ</t>
  </si>
  <si>
    <t>1.2.4.15</t>
  </si>
  <si>
    <t>ลำโพงมอนิเตอร์ห้องควบคุม</t>
  </si>
  <si>
    <t>คู่</t>
  </si>
  <si>
    <t>1.2.4.16</t>
  </si>
  <si>
    <t>เครื่องขยายสัญญาณเสียง แบบที่ 2</t>
  </si>
  <si>
    <t>1.2.4.17</t>
  </si>
  <si>
    <t>ลำโพงแบบฝังฝ้าเพดาน ขนาด 8 นิ้ว</t>
  </si>
  <si>
    <t>1.2.4.18</t>
  </si>
  <si>
    <t>1.2.4.19</t>
  </si>
  <si>
    <t>1.2.4.20</t>
  </si>
  <si>
    <t>1.2.4.21</t>
  </si>
  <si>
    <t>1.2.4.22</t>
  </si>
  <si>
    <t>1.2.4.23</t>
  </si>
  <si>
    <t>งานครุภัณฑ์งานระบบภาพ</t>
  </si>
  <si>
    <t>1.2.4.24</t>
  </si>
  <si>
    <t>จอแสดงผลแบบ LED Signage Wall ความละเอียด P4 หรือดีกว่า ขนาดไม่น้อยกว่า</t>
  </si>
  <si>
    <t xml:space="preserve">กว้าง 9.6 สูง 5.4 เมตร พร้อมซอฟแวร์ควบคุมจากส่วนกลาง และอุปกรณ์ประกอบการติดตั้ง </t>
  </si>
  <si>
    <t>1.2.4.25</t>
  </si>
  <si>
    <t>1.2.4.26</t>
  </si>
  <si>
    <t>1.2.4.27</t>
  </si>
  <si>
    <t>1.2.4.28</t>
  </si>
  <si>
    <t>1.2.4.29</t>
  </si>
  <si>
    <t>1.2.4.30</t>
  </si>
  <si>
    <t>อุปกรณ์สลับสัญญาณภาพขนาดไม่น้อยกว่า 8x8 ช่อง</t>
  </si>
  <si>
    <t>1.2.4.31</t>
  </si>
  <si>
    <t>จอรับภาพแบบมอเตอร์ไฟฟ้าขนาด 250 นิ้ว</t>
  </si>
  <si>
    <t>จอ</t>
  </si>
  <si>
    <t>1.2.4.32</t>
  </si>
  <si>
    <t>เครื่องฉายภาพโปรเจ็กเตอร์ขนาด 8,000 Ansi แบบ WUXGA หลอด Laser</t>
  </si>
  <si>
    <t>1.2.4.33</t>
  </si>
  <si>
    <t>จอมอนิเตอร์ห้องควบคุม</t>
  </si>
  <si>
    <t>1.2.4.34</t>
  </si>
  <si>
    <t>คอมพิวเตอร์</t>
  </si>
  <si>
    <t>1.2.4.35</t>
  </si>
  <si>
    <t>งานครุภัณฑ์งานระบบไฟเวที</t>
  </si>
  <si>
    <t>1.2.4.36</t>
  </si>
  <si>
    <t>แผงควบคุมแสงสว่างบนเวที 250 ช่องทางควบคุม</t>
  </si>
  <si>
    <t>1.2.4.37</t>
  </si>
  <si>
    <t>เครื่องกระจายสัญญาณ DMX512 ชนิดไม่น้อยกว่า 6 ช่อง</t>
  </si>
  <si>
    <t>1.2.4.38</t>
  </si>
  <si>
    <t>โคมไฟ LED Moving Head ชนิด RGBW Wash แบบเปลี่ยนสี</t>
  </si>
  <si>
    <t>โคม</t>
  </si>
  <si>
    <t>1.2.4.39</t>
  </si>
  <si>
    <t>โคมไฟ LED Moving Head ชนิด Spot แบบเปลี่ยนสีและลวดลาย</t>
  </si>
  <si>
    <t>1.2.4.40</t>
  </si>
  <si>
    <t>โคมไฟพาร์ LED RGBW</t>
  </si>
  <si>
    <t>1.2.4.41</t>
  </si>
  <si>
    <t>รางแขวนโคมไฟ และอุปกรณ์ประกอบการติดตั้ง</t>
  </si>
  <si>
    <t>1.3.1</t>
  </si>
  <si>
    <t>อุปกรณ์กระจายสัญญาณไร้สาย (Access Point) แบบที่ 2</t>
  </si>
  <si>
    <t>1.3.2</t>
  </si>
  <si>
    <t>อุปกรณ์แผงวงจร 10Gigabit แบบ SFP+ LR</t>
  </si>
  <si>
    <t>1.3.3</t>
  </si>
  <si>
    <t>อุปกรณ์เครือข่ายหลัก (Core Switch) ชนิดที่ 1</t>
  </si>
  <si>
    <t>1.3.4</t>
  </si>
  <si>
    <t>อุปกรณ์กระจายสัญญาณ (L3 Switch) ขนาด 48 ช่อง</t>
  </si>
  <si>
    <t>1.3.5</t>
  </si>
  <si>
    <t>อุปกรณ์กระจายสัญญาณ (L2 Switch) ขนาด 24 ช่อง แบบที่ 2</t>
  </si>
  <si>
    <t>1.3.6</t>
  </si>
  <si>
    <t>24 Port Fiber Optic Patch Panel</t>
  </si>
  <si>
    <t>1.3.7</t>
  </si>
  <si>
    <t>24 Port FTP/STP Cat.6A Patch Panel with</t>
  </si>
  <si>
    <t>1.3.8</t>
  </si>
  <si>
    <t>ตู้จัดเก็บเครื่องคอมพิวเตอร์และอุปกรณ์ ขนาด 12U (ชนิดติดผนัง)</t>
  </si>
  <si>
    <t>1.3.9</t>
  </si>
  <si>
    <t>ตู้จัดเก็บเครื่องคอมพิวเตอร์และอุปกรณ์ ขนาด 42U (ชนิดตั้งพื้น)</t>
  </si>
  <si>
    <t>1.3.10</t>
  </si>
  <si>
    <t>เครื่องสำรองไฟฟ้า ขนาด 3kVA</t>
  </si>
  <si>
    <t>1.3.11</t>
  </si>
  <si>
    <t>เครื่องสำรองไฟฟ้า ขนาด 1kVA</t>
  </si>
  <si>
    <t>1.4.1</t>
  </si>
  <si>
    <t>กล้องโทรทัศน์วงจรปิดชนิดเครือข่าย แบบมุมมองคงที่สำหรับติดตั้งภายนอกสำนักงาน</t>
  </si>
  <si>
    <t>1.4.2</t>
  </si>
  <si>
    <t>อุปกรณ์บันทึกภาพผ่านเครือข่าย (Network Video Recorder) แบบ 32 ช่อง</t>
  </si>
  <si>
    <t>1.4.3</t>
  </si>
  <si>
    <t>LED TV 55 inch 4K</t>
  </si>
  <si>
    <t>1.4.4</t>
  </si>
  <si>
    <t>TV Wall Mount</t>
  </si>
  <si>
    <t>1.4.5</t>
  </si>
  <si>
    <t>24-Port Gigabit L2+ Managed Switch with 4 SFP Slots</t>
  </si>
  <si>
    <t>1.4.6</t>
  </si>
  <si>
    <t>24 Port POE+, 4 Port SFP, Power Budget 384W</t>
  </si>
  <si>
    <t>1.4.7</t>
  </si>
  <si>
    <t xml:space="preserve">ตู้จัดเก็บเครื่องคอมพิวเตอร์และอุปกรณ์ แบบที่ 1 (ขนาด 36 U) </t>
  </si>
  <si>
    <t>1.4.8</t>
  </si>
  <si>
    <t xml:space="preserve">ตู้จัดเก็บเครื่องคอมพิวเตอร์และอุปกรณ์ (ขนาด 9 U) </t>
  </si>
  <si>
    <t>1.4.9</t>
  </si>
  <si>
    <t>1.4.10</t>
  </si>
  <si>
    <t>รวมราคาหมวดงานระบบไฟฟ้าและระบบสื่อสาร</t>
  </si>
  <si>
    <t>แบบ ปร.4(ข) หมวดงานระบบสุขาภิบาล</t>
  </si>
  <si>
    <t>ระบบน้ำประปา</t>
  </si>
  <si>
    <t>เครื่องสูบน้ำ</t>
  </si>
  <si>
    <t>ระบบบำบัดน้ำเสีย</t>
  </si>
  <si>
    <t>เครื่องสูบรดน้ำต้นไม้อัตโนมัติ CAP. 2x1.8 ลบ.ม./ชม. เฮด 30 ม.</t>
  </si>
  <si>
    <t xml:space="preserve">  2x0.46 kW 380V/3 Ph/50 Hz</t>
  </si>
  <si>
    <t>ระบบระบายน้ำฝน</t>
  </si>
  <si>
    <t>เครื่องสูบระบายน้ำฝน</t>
  </si>
  <si>
    <t>เครื่องสูบน้ำดับเพลิง</t>
  </si>
  <si>
    <t xml:space="preserve">   CAP. 1500 GPM เฮด 100 ม. พร้อมเครื่องยนต์ 216 แรงม้า</t>
  </si>
  <si>
    <t xml:space="preserve">   CAP. 2 ลิตร/วินาที เฮด 110 ม. พร้อมมอเตอร์ 5.5 kW, 380V/3Ph/50Hz</t>
  </si>
  <si>
    <t>ขนาดไม่น้อยกว่า 80x110x35 ซม. ภายในประกอบด้วย</t>
  </si>
  <si>
    <t>ม้วนสายยางดับเพลิง พร้อมวาล์ว ถังดับเพลิง 15 ปอนด์</t>
  </si>
  <si>
    <t>แบบ ปร.4(ข) หมวดงานระบบปรับอากาศ,ระบายอากาศ</t>
  </si>
  <si>
    <t>หมวดงานระบบปรับอากาศ,ระบายอากาศ</t>
  </si>
  <si>
    <t xml:space="preserve">  FU/CU  ขนาด 17,000 BTU/hr.</t>
  </si>
  <si>
    <t xml:space="preserve">  FU/CU  ขนาด 25,000 BTU/hr.</t>
  </si>
  <si>
    <t>3.2.3</t>
  </si>
  <si>
    <t>3.2.4</t>
  </si>
  <si>
    <t>3.2.5</t>
  </si>
  <si>
    <t>3.2.6</t>
  </si>
  <si>
    <t>3.2.7</t>
  </si>
  <si>
    <t>รวมราคาหมวดงานระบบปรับอากาศ,ระบายอากาศและลิฟต์</t>
  </si>
  <si>
    <t>แบบ ปร.4(ข) หมวดงานระบบขนส่ง</t>
  </si>
  <si>
    <t>งานระบบขนส่ง</t>
  </si>
  <si>
    <t>ลิฟต์</t>
  </si>
  <si>
    <t>ลิฟต์โดยสารรองรับผู้พิการ L1</t>
  </si>
  <si>
    <t>ลิฟต์โดยสาร L2</t>
  </si>
  <si>
    <t>ลิฟต์โดยสารรองรับผู้พิการ L3, L4</t>
  </si>
  <si>
    <t>ลิฟต์โดยสารรองรับผู้พิการ L5</t>
  </si>
  <si>
    <t>ลิฟต์นักผจญเพลิง</t>
  </si>
  <si>
    <t>บันไดเลื่อน</t>
  </si>
  <si>
    <t>บันไดเลื่อน 35 องศา ความเร็ว 0.5 เมตร/วินาที</t>
  </si>
  <si>
    <t>รวมราคาหมวดงานระบบขนส่ง</t>
  </si>
  <si>
    <t>แบบ ปร.4(ข) หมวดงานเฟอร์นิเจอร์ลอยตัว</t>
  </si>
  <si>
    <t>หมวดงานเฟอร์นิเจอร์ลอยตัว</t>
  </si>
  <si>
    <t>เก้าอี้</t>
  </si>
  <si>
    <t>LF-01.01 : เก้าอี้พนักกลาง สีดำ (มีล้อ)</t>
  </si>
  <si>
    <t xml:space="preserve">LF-01.02 : อาร์มแชร์ 1 ที่นั่งโถงต้อนรับ </t>
  </si>
  <si>
    <t>LF-01.03 : โซฟา 3 ที่นั่งโถงต้อนรับ</t>
  </si>
  <si>
    <t>LF-01.04: เก้าอี้อเนกประสงค์</t>
  </si>
  <si>
    <t xml:space="preserve">LF-01.05 : เก้าอี้อเนกประสงค์ </t>
  </si>
  <si>
    <t>LF-01.06 : เก้าอี้ (ไม่มีล้อ)</t>
  </si>
  <si>
    <t>LF-01.07 : โซฟา 3 ที่นั่ง</t>
  </si>
  <si>
    <t>LF-01.08 : เก้าอี้ (มีล้อ)</t>
  </si>
  <si>
    <t xml:space="preserve">LF-01.09 :เก้าอี้แบบซ้อนได้ </t>
  </si>
  <si>
    <t xml:space="preserve">LF-01.10 :เก้าอี้แบบซ้อนได้ </t>
  </si>
  <si>
    <t>โต๊ะ</t>
  </si>
  <si>
    <t>LF-02.01 : โต๊ะกลางโถงต้อนรับ Dia ไม่น้อยกว่า 0.80 m.</t>
  </si>
  <si>
    <t>LF-02.02 : โต๊ะกลม Dia 0.80 m. 72H</t>
  </si>
  <si>
    <t>LF-02.03 :โต๊ะ 0.60x1.00 m.+กล่องปลั๊กไฟ และฉากกั้น</t>
  </si>
  <si>
    <t>LF-02.04 :  โต๊ะประชุมตรง+กล่องปลั๊กไฟ</t>
  </si>
  <si>
    <t>LF-02.05 : โต๊ะ 0.60x1.00 m.</t>
  </si>
  <si>
    <t>LF-02.06: โต๊ะ 260Wx80Dx75H +กล่องปลั๊กไฟ</t>
  </si>
  <si>
    <t xml:space="preserve">LF-02.07 :โต๊ะสัมมนาแบบพับได้ (มีล้อ) 150Wx60Dx75H +แผงบังตา </t>
  </si>
  <si>
    <t xml:space="preserve">LF-02.08 :โต๊ะกลมแบบพับได้ (มีล้อ) Dia1.50x75H </t>
  </si>
  <si>
    <t>งานป้ายภายในอาคาร</t>
  </si>
  <si>
    <t>งานป้ายบอกชื่อห้อง ติดที่ประตู หรือผนังริมประตูห้องนั้นๆ</t>
  </si>
  <si>
    <t>งานป้ายห้องน้ำ</t>
  </si>
  <si>
    <t>งานป้ายบอกชั้น (ลิฟต์, บันได)</t>
  </si>
  <si>
    <t>งานม่าน</t>
  </si>
  <si>
    <t>CE-01 : ม่าน 1 ชั้น(ทึบกันแสง)ชนฝ้าเพดานสูง 3.50 ม. พร้อมรางและอุปกรณ์</t>
  </si>
  <si>
    <t>CR-01 : ม่านม้วนกรองแสง ติดตั้งเหนือขอบระดับวงกบบานหน้าต่าง</t>
  </si>
  <si>
    <t>ความยาวเมื่อรูดลงสุด 2.00 m.</t>
  </si>
  <si>
    <t>ตราสัญลักษณ์ ป้ายอาคาร</t>
  </si>
  <si>
    <t>5.5.1</t>
  </si>
  <si>
    <t>ป้ายชื่ออาคารสเตนเลส (ด้านหน้าอาคาร) พร้อมตราสัญลักษณ์</t>
  </si>
  <si>
    <t>รวมราคาหมวดงานเฟอร์นิเจอร์ลอยตัว</t>
  </si>
  <si>
    <t xml:space="preserve">แบบสรุป ปร.4(พ) แผ่นที่ 1/1 </t>
  </si>
  <si>
    <t>แบบแสดงรายการ ปริมาณงาน และราคา (ค่าใช้จ่ายพิเศษตามข้อกำหนดและค่าใช้จ่ายอื่นที่จำเป็นต้องมี)</t>
  </si>
  <si>
    <t>หมวดค่าใช้จ่ายพิเศษตามข้อกำหนดและค่าใช้จ่ายอื่นที่จำเป็นต้องมี</t>
  </si>
  <si>
    <t>รวมราคาหมวดค่าใช้จ่ายพิเศษตามข้อกำหนดและค่าใช้จ่ายอื่นที่จำเป็นต้องมี</t>
  </si>
  <si>
    <t>แบบ ปร.4(พ) ค่าใช้จ่ายพิเศษตามข้อกำหนดและค่าใช้จ่ายอื่นที่จำเป็นต้องมี</t>
  </si>
  <si>
    <t>ค่าใช้จ่ายอุปกรณ์ป้องกันฝุ่น (แผงตาข่ายกันฝุ่น ความสูงเท่าอาคารที่ก่อสร้าง)</t>
  </si>
  <si>
    <t>แผงตาข่ายหรือผ้าใบ ความสูงเท่าอาคารที่ก่อสร้าง</t>
  </si>
  <si>
    <t>พื้นที่นั่งร้าน = ความยาว x ความสูง = 395.00 ม. x 18.00 ม. = 7,110.00 ตร.ม.</t>
  </si>
  <si>
    <t>วิธีคำนวณเทียบอัตราส่วนเพื่อหาค่า FACTOR F</t>
  </si>
  <si>
    <t>RSP North BCG Innovation Headquarter for NEC</t>
  </si>
  <si>
    <t>กรณีค่างานอยู่ระหว่างช่วงของค่างานต้นทุนที่กำหนดในตาราง Factor F ให้เทียบอัตราส่วน เพื่อหา Factor F  ดังนี้</t>
  </si>
  <si>
    <t>สูตร</t>
  </si>
  <si>
    <t>ต้องการหาค่า Factor F ของค่างานต้นทุน</t>
  </si>
  <si>
    <t>=</t>
  </si>
  <si>
    <t>A</t>
  </si>
  <si>
    <t>บาท</t>
  </si>
  <si>
    <t>ค่า Factor F</t>
  </si>
  <si>
    <r>
      <t>D</t>
    </r>
    <r>
      <rPr>
        <sz val="16"/>
        <rFont val="AngsanaUPC"/>
        <family val="1"/>
        <charset val="222"/>
      </rPr>
      <t>-</t>
    </r>
  </si>
  <si>
    <t>(</t>
  </si>
  <si>
    <t>D</t>
  </si>
  <si>
    <t>-</t>
  </si>
  <si>
    <t>E</t>
  </si>
  <si>
    <t>)</t>
  </si>
  <si>
    <t>B</t>
  </si>
  <si>
    <t>C</t>
  </si>
  <si>
    <t>ค่าวัสดุและค่าแรงงาน</t>
  </si>
  <si>
    <t>รวมเป็นเงินประมาณ</t>
  </si>
  <si>
    <t>เงื่อนไข</t>
  </si>
  <si>
    <t>ต่อปี</t>
  </si>
  <si>
    <t>เมื่อ</t>
  </si>
  <si>
    <t>ค่างานต้นทุนตัวต่ำกว่าค่างานต้นทุน A</t>
  </si>
  <si>
    <t>ค่างานต้นทุนตัวสูงกว่าค่างานต้นทุน A</t>
  </si>
  <si>
    <t>ค่า Factor F ของค่างานต้นทุน B</t>
  </si>
  <si>
    <t>ค่า Factor F ของค่างานต้นทุน C</t>
  </si>
  <si>
    <t>แทนค่าสูตร</t>
  </si>
  <si>
    <t>x</t>
  </si>
  <si>
    <t>ค่าFactor F</t>
  </si>
  <si>
    <t>รายละเอียดของงาน</t>
  </si>
  <si>
    <t>สัดส่วน</t>
  </si>
  <si>
    <t>มูลค่างาน</t>
  </si>
  <si>
    <t>จำนวน</t>
  </si>
  <si>
    <t>เดือน</t>
  </si>
  <si>
    <t>งวด1</t>
  </si>
  <si>
    <t>งวด2</t>
  </si>
  <si>
    <t>งวด3</t>
  </si>
  <si>
    <t>งวด4</t>
  </si>
  <si>
    <t>งวด5</t>
  </si>
  <si>
    <t>งวด6</t>
  </si>
  <si>
    <t>งวด7</t>
  </si>
  <si>
    <t>งวด8</t>
  </si>
  <si>
    <t>งวด9</t>
  </si>
  <si>
    <t>งวด10</t>
  </si>
  <si>
    <t>งวด11</t>
  </si>
  <si>
    <t>งวด12</t>
  </si>
  <si>
    <t>งวด13</t>
  </si>
  <si>
    <t>งวด14</t>
  </si>
  <si>
    <t>งวด15</t>
  </si>
  <si>
    <t>( % )</t>
  </si>
  <si>
    <t>( บาท )</t>
  </si>
  <si>
    <t>( เดือน )</t>
  </si>
  <si>
    <t>งานก่อสร้างนอกรั้วและงานภูมิทัศน์</t>
  </si>
  <si>
    <t>หมวดครุภัณฑ์จัดซื้องานระบบไฟฟ้าและระบบสื่อสาร</t>
  </si>
  <si>
    <t>หมวดครุภัณฑ์จัดซื้องานระบบสุขาภิบาลและดับเพลิง</t>
  </si>
  <si>
    <t>หมวดครุภัณฑ์จัดซื้องานระบบปรับอากาศและระบบระบายอากาศ</t>
  </si>
  <si>
    <t>มูลค่าโครงการ</t>
  </si>
  <si>
    <t>เปอร์เซ็นต์ตามแผนงาน</t>
  </si>
  <si>
    <t>เงิน/งวด</t>
  </si>
  <si>
    <t>% งาน/งวด</t>
  </si>
  <si>
    <t>% งานสะสม</t>
  </si>
  <si>
    <t>% เงินจ่าย/งวด</t>
  </si>
  <si>
    <t>% เงินจ่ายสะสม</t>
  </si>
  <si>
    <t>มูลค่าจ่าย/งวด</t>
  </si>
  <si>
    <t>งาน&gt;เงิน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</si>
</sst>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0.0"/>
    <numFmt numFmtId="167" formatCode="[$-107041E]d\ mmmm\ yyyy;@"/>
    <numFmt numFmtId="168" formatCode="0.0000"/>
    <numFmt numFmtId="169" formatCode="_(* #,##0.0000_);_(* \(#,##0.0000\);_(* &quot;-&quot;??_);_(@_)"/>
    <numFmt numFmtId="170" formatCode="0.0000000000"/>
    <numFmt numFmtId="171" formatCode="_-* #,##0.000000000_-;\-* #,##0.000000000_-;_-* &quot;-&quot;??_-;_-@_-"/>
    <numFmt numFmtId="172" formatCode="_(* #,##0.000_);_(* \(#,##0.000\);_(* &quot;-&quot;??_);_(@_)"/>
    <numFmt numFmtId="173" formatCode="0.00000%"/>
    <numFmt numFmtId="174" formatCode="0.0000000%"/>
    <numFmt numFmtId="175" formatCode="#,##0.000"/>
  </numFmts>
  <fonts count="76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Arial"/>
      <family val="2"/>
    </font>
    <font>
      <sz val="10"/>
      <name val="Helv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AngsanaUPC"/>
      <family val="1"/>
      <charset val="222"/>
    </font>
    <font>
      <sz val="16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4"/>
      <color theme="1"/>
      <name val="TH SarabunPSK"/>
      <family val="2"/>
    </font>
    <font>
      <sz val="12"/>
      <color rgb="FFFF0000"/>
      <name val="TH SarabunPSK"/>
      <family val="2"/>
    </font>
    <font>
      <sz val="14"/>
      <color theme="1"/>
      <name val="Browallia New"/>
      <family val="2"/>
    </font>
    <font>
      <sz val="14"/>
      <color theme="1"/>
      <name val="Browallia New"/>
      <family val="2"/>
      <charset val="222"/>
    </font>
    <font>
      <b/>
      <sz val="14"/>
      <color theme="1"/>
      <name val="Browallia New"/>
      <family val="2"/>
      <charset val="222"/>
    </font>
    <font>
      <sz val="13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AngsanaUPC"/>
      <family val="1"/>
    </font>
    <font>
      <b/>
      <sz val="20"/>
      <name val="AngsanaUPC"/>
      <family val="1"/>
    </font>
    <font>
      <sz val="16"/>
      <name val="AngsanaUPC"/>
      <family val="1"/>
    </font>
    <font>
      <b/>
      <sz val="14"/>
      <name val="AngsanaUPC"/>
      <family val="1"/>
    </font>
    <font>
      <b/>
      <sz val="16"/>
      <name val="AngsanaUPC"/>
      <family val="1"/>
    </font>
    <font>
      <sz val="16"/>
      <name val="AngsanaUPC"/>
      <family val="1"/>
      <charset val="222"/>
    </font>
    <font>
      <b/>
      <sz val="16"/>
      <color indexed="10"/>
      <name val="AngsanaUPC"/>
      <family val="1"/>
    </font>
    <font>
      <b/>
      <sz val="12"/>
      <name val="TH SarabunPSK"/>
      <family val="2"/>
    </font>
    <font>
      <b/>
      <sz val="16"/>
      <name val="TH SarabunPSK"/>
      <family val="2"/>
    </font>
    <font>
      <sz val="8"/>
      <name val="Cordia New"/>
      <family val="2"/>
    </font>
    <font>
      <u/>
      <sz val="12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sz val="11"/>
      <color theme="1"/>
      <name val="TH SarabunPSK"/>
      <family val="2"/>
    </font>
    <font>
      <sz val="22"/>
      <name val="TH SarabunPSK"/>
      <family val="2"/>
    </font>
    <font>
      <sz val="14"/>
      <color theme="8" tint="0.59999389629810485"/>
      <name val="TH SarabunPSK"/>
      <family val="2"/>
    </font>
    <font>
      <sz val="11"/>
      <color theme="8" tint="0.59999389629810485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8"/>
      <color theme="1"/>
      <name val="TH SarabunPSK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FF0000"/>
      <name val="Browallia New"/>
      <family val="2"/>
      <charset val="222"/>
    </font>
    <font>
      <sz val="22"/>
      <name val="TH Sarabun New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color rgb="FFFF0000"/>
      <name val="TH SarabunPSK"/>
      <family val="2"/>
    </font>
    <font>
      <b/>
      <sz val="12"/>
      <color rgb="FFFF0000"/>
      <name val="TH SarabunPSK"/>
      <family val="2"/>
    </font>
    <font>
      <u/>
      <sz val="12"/>
      <name val="TH Sarabun New"/>
      <family val="2"/>
      <charset val="222"/>
    </font>
    <font>
      <sz val="14"/>
      <name val="BrowalliaUPC"/>
      <family val="2"/>
    </font>
    <font>
      <sz val="13"/>
      <name val="TH SarabunPSK"/>
      <family val="2"/>
    </font>
    <font>
      <u/>
      <sz val="14"/>
      <color theme="1"/>
      <name val="TH SarabunPSK"/>
      <family val="2"/>
    </font>
    <font>
      <sz val="13.5"/>
      <name val="TH SarabunPSK"/>
      <family val="2"/>
    </font>
    <font>
      <u/>
      <sz val="14"/>
      <name val="TH SarabunPSK"/>
      <family val="2"/>
    </font>
    <font>
      <b/>
      <sz val="14"/>
      <color rgb="FF0070C0"/>
      <name val="TH SarabunPSK"/>
      <family val="2"/>
    </font>
    <font>
      <sz val="14"/>
      <color rgb="FF0070C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u/>
      <sz val="14"/>
      <color rgb="FF000000"/>
      <name val="TH SarabunPSK"/>
      <family val="2"/>
    </font>
    <font>
      <sz val="12"/>
      <color rgb="FF000000"/>
      <name val="TH SarabunPSK"/>
      <family val="2"/>
    </font>
    <font>
      <sz val="14"/>
      <name val="Browallia New"/>
      <family val="2"/>
      <charset val="222"/>
    </font>
    <font>
      <b/>
      <sz val="14"/>
      <name val="Browallia New"/>
      <family val="2"/>
      <charset val="222"/>
    </font>
    <font>
      <sz val="14"/>
      <name val="Browallia New"/>
      <family val="2"/>
    </font>
    <font>
      <sz val="14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37" fontId="4" fillId="0" borderId="0"/>
    <xf numFmtId="0" fontId="3" fillId="0" borderId="0"/>
    <xf numFmtId="0" fontId="14" fillId="0" borderId="0"/>
    <xf numFmtId="0" fontId="31" fillId="0" borderId="0"/>
    <xf numFmtId="165" fontId="3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0" borderId="0"/>
    <xf numFmtId="165" fontId="2" fillId="0" borderId="0" applyFont="0" applyFill="0" applyBorder="0" applyAlignment="0" applyProtection="0"/>
  </cellStyleXfs>
  <cellXfs count="1025">
    <xf numFmtId="0" fontId="0" fillId="0" borderId="0" xfId="0"/>
    <xf numFmtId="0" fontId="16" fillId="0" borderId="0" xfId="0" applyFont="1"/>
    <xf numFmtId="0" fontId="17" fillId="0" borderId="1" xfId="0" applyFont="1" applyBorder="1"/>
    <xf numFmtId="0" fontId="16" fillId="0" borderId="1" xfId="0" applyFont="1" applyBorder="1"/>
    <xf numFmtId="0" fontId="17" fillId="0" borderId="2" xfId="0" applyFont="1" applyBorder="1"/>
    <xf numFmtId="0" fontId="16" fillId="0" borderId="2" xfId="0" applyFont="1" applyBorder="1"/>
    <xf numFmtId="167" fontId="16" fillId="0" borderId="2" xfId="0" applyNumberFormat="1" applyFont="1" applyBorder="1"/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165" fontId="16" fillId="0" borderId="7" xfId="1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/>
    <xf numFmtId="0" fontId="16" fillId="0" borderId="11" xfId="0" applyFont="1" applyBorder="1"/>
    <xf numFmtId="165" fontId="16" fillId="0" borderId="12" xfId="1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4" xfId="0" applyFont="1" applyBorder="1"/>
    <xf numFmtId="165" fontId="16" fillId="0" borderId="10" xfId="1" applyFont="1" applyFill="1" applyBorder="1" applyAlignment="1">
      <alignment horizontal="center"/>
    </xf>
    <xf numFmtId="165" fontId="17" fillId="0" borderId="17" xfId="1" applyFont="1" applyFill="1" applyBorder="1" applyAlignment="1">
      <alignment horizontal="center"/>
    </xf>
    <xf numFmtId="0" fontId="18" fillId="0" borderId="8" xfId="0" applyFont="1" applyBorder="1" applyAlignment="1">
      <alignment horizontal="right"/>
    </xf>
    <xf numFmtId="165" fontId="17" fillId="0" borderId="18" xfId="1" applyFont="1" applyFill="1" applyBorder="1" applyAlignment="1">
      <alignment horizontal="center"/>
    </xf>
    <xf numFmtId="165" fontId="18" fillId="0" borderId="19" xfId="0" applyNumberFormat="1" applyFont="1" applyBorder="1" applyAlignment="1">
      <alignment horizontal="center"/>
    </xf>
    <xf numFmtId="0" fontId="17" fillId="0" borderId="20" xfId="0" applyFont="1" applyBorder="1"/>
    <xf numFmtId="0" fontId="17" fillId="0" borderId="21" xfId="0" applyFont="1" applyBorder="1"/>
    <xf numFmtId="0" fontId="17" fillId="0" borderId="0" xfId="0" applyFont="1"/>
    <xf numFmtId="165" fontId="16" fillId="0" borderId="0" xfId="1" applyFont="1" applyFill="1" applyBorder="1" applyAlignment="1">
      <alignment horizontal="right"/>
    </xf>
    <xf numFmtId="0" fontId="16" fillId="0" borderId="22" xfId="0" applyFont="1" applyBorder="1" applyAlignment="1">
      <alignment horizontal="center"/>
    </xf>
    <xf numFmtId="0" fontId="16" fillId="0" borderId="23" xfId="0" applyFont="1" applyBorder="1"/>
    <xf numFmtId="0" fontId="16" fillId="0" borderId="24" xfId="0" applyFont="1" applyBorder="1"/>
    <xf numFmtId="0" fontId="16" fillId="0" borderId="25" xfId="0" applyFont="1" applyBorder="1"/>
    <xf numFmtId="0" fontId="16" fillId="0" borderId="26" xfId="0" applyFont="1" applyBorder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7" fillId="0" borderId="7" xfId="0" applyFont="1" applyBorder="1" applyAlignment="1">
      <alignment horizontal="left"/>
    </xf>
    <xf numFmtId="0" fontId="16" fillId="0" borderId="7" xfId="0" applyFont="1" applyBorder="1" applyAlignment="1">
      <alignment horizontal="right"/>
    </xf>
    <xf numFmtId="0" fontId="16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2" xfId="0" applyFont="1" applyBorder="1"/>
    <xf numFmtId="0" fontId="17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right"/>
    </xf>
    <xf numFmtId="0" fontId="21" fillId="0" borderId="2" xfId="0" applyFont="1" applyBorder="1"/>
    <xf numFmtId="0" fontId="21" fillId="0" borderId="2" xfId="0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right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4" fontId="16" fillId="0" borderId="30" xfId="1" applyNumberFormat="1" applyFont="1" applyFill="1" applyBorder="1"/>
    <xf numFmtId="0" fontId="16" fillId="0" borderId="30" xfId="0" applyFont="1" applyBorder="1"/>
    <xf numFmtId="165" fontId="16" fillId="0" borderId="7" xfId="1" applyFont="1" applyFill="1" applyBorder="1"/>
    <xf numFmtId="165" fontId="16" fillId="0" borderId="7" xfId="1" applyFont="1" applyFill="1" applyBorder="1" applyAlignment="1">
      <alignment horizontal="left" indent="1"/>
    </xf>
    <xf numFmtId="0" fontId="16" fillId="0" borderId="7" xfId="0" applyFont="1" applyBorder="1" applyAlignment="1">
      <alignment horizontal="center"/>
    </xf>
    <xf numFmtId="165" fontId="16" fillId="0" borderId="7" xfId="1" applyFont="1" applyFill="1" applyBorder="1" applyAlignment="1">
      <alignment horizontal="right"/>
    </xf>
    <xf numFmtId="3" fontId="16" fillId="0" borderId="7" xfId="0" applyNumberFormat="1" applyFont="1" applyBorder="1" applyAlignment="1">
      <alignment horizontal="center"/>
    </xf>
    <xf numFmtId="0" fontId="16" fillId="0" borderId="7" xfId="0" applyFont="1" applyBorder="1"/>
    <xf numFmtId="0" fontId="18" fillId="0" borderId="7" xfId="0" applyFont="1" applyBorder="1" applyAlignment="1">
      <alignment horizontal="center"/>
    </xf>
    <xf numFmtId="0" fontId="16" fillId="0" borderId="34" xfId="0" applyFont="1" applyBorder="1" applyAlignment="1">
      <alignment horizontal="right"/>
    </xf>
    <xf numFmtId="0" fontId="16" fillId="0" borderId="35" xfId="0" applyFont="1" applyBorder="1" applyAlignment="1">
      <alignment horizontal="right"/>
    </xf>
    <xf numFmtId="165" fontId="17" fillId="0" borderId="35" xfId="1" applyFont="1" applyFill="1" applyBorder="1"/>
    <xf numFmtId="165" fontId="16" fillId="0" borderId="35" xfId="1" applyFont="1" applyFill="1" applyBorder="1"/>
    <xf numFmtId="0" fontId="16" fillId="0" borderId="27" xfId="0" applyFont="1" applyBorder="1" applyAlignment="1">
      <alignment horizontal="right"/>
    </xf>
    <xf numFmtId="165" fontId="16" fillId="0" borderId="27" xfId="1" applyFont="1" applyFill="1" applyBorder="1"/>
    <xf numFmtId="3" fontId="16" fillId="0" borderId="0" xfId="0" applyNumberFormat="1" applyFont="1" applyAlignment="1">
      <alignment horizontal="center"/>
    </xf>
    <xf numFmtId="165" fontId="16" fillId="0" borderId="0" xfId="1" applyFont="1" applyFill="1" applyBorder="1"/>
    <xf numFmtId="165" fontId="16" fillId="0" borderId="0" xfId="1" applyFont="1" applyFill="1" applyBorder="1" applyAlignment="1">
      <alignment horizontal="left" indent="1"/>
    </xf>
    <xf numFmtId="0" fontId="22" fillId="0" borderId="2" xfId="0" applyFont="1" applyBorder="1"/>
    <xf numFmtId="165" fontId="16" fillId="0" borderId="0" xfId="1" applyFont="1" applyFill="1"/>
    <xf numFmtId="0" fontId="16" fillId="0" borderId="36" xfId="0" applyFont="1" applyBorder="1"/>
    <xf numFmtId="0" fontId="16" fillId="0" borderId="37" xfId="0" applyFont="1" applyBorder="1"/>
    <xf numFmtId="3" fontId="16" fillId="0" borderId="34" xfId="0" applyNumberFormat="1" applyFont="1" applyBorder="1" applyAlignment="1">
      <alignment horizontal="center"/>
    </xf>
    <xf numFmtId="165" fontId="16" fillId="0" borderId="34" xfId="1" applyFont="1" applyFill="1" applyBorder="1"/>
    <xf numFmtId="165" fontId="16" fillId="0" borderId="34" xfId="1" applyFont="1" applyFill="1" applyBorder="1" applyAlignment="1">
      <alignment horizontal="left" indent="1"/>
    </xf>
    <xf numFmtId="0" fontId="16" fillId="0" borderId="34" xfId="0" applyFont="1" applyBorder="1"/>
    <xf numFmtId="0" fontId="17" fillId="0" borderId="11" xfId="0" applyFont="1" applyBorder="1"/>
    <xf numFmtId="0" fontId="17" fillId="0" borderId="10" xfId="0" applyFont="1" applyBorder="1" applyAlignment="1">
      <alignment horizontal="left"/>
    </xf>
    <xf numFmtId="3" fontId="16" fillId="0" borderId="11" xfId="0" applyNumberFormat="1" applyFont="1" applyBorder="1" applyAlignment="1">
      <alignment horizontal="center"/>
    </xf>
    <xf numFmtId="165" fontId="16" fillId="0" borderId="11" xfId="1" applyFont="1" applyFill="1" applyBorder="1" applyProtection="1"/>
    <xf numFmtId="0" fontId="17" fillId="0" borderId="2" xfId="0" applyFont="1" applyBorder="1" applyAlignment="1">
      <alignment horizontal="center" vertical="center"/>
    </xf>
    <xf numFmtId="0" fontId="16" fillId="0" borderId="39" xfId="0" applyFont="1" applyBorder="1"/>
    <xf numFmtId="165" fontId="16" fillId="0" borderId="7" xfId="1" applyFont="1" applyFill="1" applyBorder="1" applyProtection="1"/>
    <xf numFmtId="0" fontId="16" fillId="0" borderId="1" xfId="0" applyFont="1" applyBorder="1" applyAlignment="1">
      <alignment horizontal="right"/>
    </xf>
    <xf numFmtId="0" fontId="16" fillId="0" borderId="2" xfId="0" applyFont="1" applyBorder="1" applyAlignment="1">
      <alignment horizontal="center"/>
    </xf>
    <xf numFmtId="1" fontId="16" fillId="0" borderId="30" xfId="0" applyNumberFormat="1" applyFont="1" applyBorder="1" applyAlignment="1">
      <alignment horizontal="right"/>
    </xf>
    <xf numFmtId="2" fontId="16" fillId="0" borderId="7" xfId="1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165" fontId="16" fillId="0" borderId="42" xfId="0" applyNumberFormat="1" applyFont="1" applyBorder="1"/>
    <xf numFmtId="168" fontId="16" fillId="0" borderId="42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165" fontId="18" fillId="0" borderId="7" xfId="0" applyNumberFormat="1" applyFont="1" applyBorder="1"/>
    <xf numFmtId="0" fontId="18" fillId="0" borderId="15" xfId="0" applyFont="1" applyBorder="1" applyAlignment="1">
      <alignment horizontal="center"/>
    </xf>
    <xf numFmtId="165" fontId="18" fillId="0" borderId="7" xfId="0" applyNumberFormat="1" applyFont="1" applyBorder="1" applyAlignment="1">
      <alignment horizontal="left"/>
    </xf>
    <xf numFmtId="0" fontId="16" fillId="0" borderId="43" xfId="0" applyFont="1" applyBorder="1" applyAlignment="1">
      <alignment horizontal="center" vertical="center"/>
    </xf>
    <xf numFmtId="0" fontId="18" fillId="0" borderId="36" xfId="0" applyFont="1" applyBorder="1"/>
    <xf numFmtId="0" fontId="18" fillId="0" borderId="37" xfId="0" applyFont="1" applyBorder="1"/>
    <xf numFmtId="165" fontId="18" fillId="0" borderId="34" xfId="0" applyNumberFormat="1" applyFont="1" applyBorder="1" applyAlignment="1">
      <alignment horizontal="left"/>
    </xf>
    <xf numFmtId="168" fontId="16" fillId="0" borderId="33" xfId="0" applyNumberFormat="1" applyFont="1" applyBorder="1" applyAlignment="1">
      <alignment horizont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/>
    </xf>
    <xf numFmtId="0" fontId="16" fillId="0" borderId="46" xfId="0" applyFont="1" applyBorder="1"/>
    <xf numFmtId="165" fontId="16" fillId="0" borderId="30" xfId="0" applyNumberFormat="1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165" fontId="16" fillId="0" borderId="47" xfId="1" applyFont="1" applyFill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0" fontId="16" fillId="0" borderId="49" xfId="0" applyFont="1" applyBorder="1"/>
    <xf numFmtId="0" fontId="16" fillId="0" borderId="50" xfId="0" applyFont="1" applyBorder="1"/>
    <xf numFmtId="0" fontId="16" fillId="0" borderId="50" xfId="0" applyFont="1" applyBorder="1" applyAlignment="1">
      <alignment horizontal="center"/>
    </xf>
    <xf numFmtId="0" fontId="16" fillId="0" borderId="51" xfId="0" applyFont="1" applyBorder="1"/>
    <xf numFmtId="165" fontId="16" fillId="0" borderId="18" xfId="1" applyFont="1" applyFill="1" applyBorder="1" applyAlignment="1">
      <alignment horizontal="center"/>
    </xf>
    <xf numFmtId="0" fontId="18" fillId="0" borderId="16" xfId="0" applyFont="1" applyBorder="1" applyAlignment="1">
      <alignment horizontal="center"/>
    </xf>
    <xf numFmtId="165" fontId="16" fillId="0" borderId="7" xfId="1" applyFont="1" applyFill="1" applyBorder="1" applyAlignment="1" applyProtection="1"/>
    <xf numFmtId="2" fontId="16" fillId="0" borderId="30" xfId="0" applyNumberFormat="1" applyFont="1" applyBorder="1" applyAlignment="1">
      <alignment horizontal="right"/>
    </xf>
    <xf numFmtId="2" fontId="16" fillId="0" borderId="11" xfId="0" applyNumberFormat="1" applyFont="1" applyBorder="1"/>
    <xf numFmtId="3" fontId="16" fillId="0" borderId="10" xfId="5" applyNumberFormat="1" applyFont="1" applyBorder="1" applyAlignment="1">
      <alignment horizontal="left"/>
    </xf>
    <xf numFmtId="0" fontId="24" fillId="0" borderId="47" xfId="0" applyFont="1" applyBorder="1"/>
    <xf numFmtId="165" fontId="17" fillId="0" borderId="27" xfId="1" applyFont="1" applyFill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8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right"/>
    </xf>
    <xf numFmtId="0" fontId="9" fillId="0" borderId="47" xfId="0" applyFont="1" applyBorder="1" applyAlignment="1">
      <alignment horizontal="left"/>
    </xf>
    <xf numFmtId="0" fontId="5" fillId="0" borderId="31" xfId="0" applyFont="1" applyBorder="1" applyAlignment="1">
      <alignment horizontal="center"/>
    </xf>
    <xf numFmtId="1" fontId="5" fillId="0" borderId="30" xfId="0" applyNumberFormat="1" applyFont="1" applyBorder="1" applyAlignment="1">
      <alignment horizontal="right"/>
    </xf>
    <xf numFmtId="0" fontId="5" fillId="0" borderId="32" xfId="0" applyFont="1" applyBorder="1" applyAlignment="1">
      <alignment horizontal="center"/>
    </xf>
    <xf numFmtId="4" fontId="5" fillId="0" borderId="30" xfId="1" applyNumberFormat="1" applyFont="1" applyFill="1" applyBorder="1"/>
    <xf numFmtId="0" fontId="5" fillId="0" borderId="30" xfId="0" applyFont="1" applyBorder="1"/>
    <xf numFmtId="0" fontId="5" fillId="0" borderId="7" xfId="0" applyFont="1" applyBorder="1" applyAlignment="1">
      <alignment horizontal="right"/>
    </xf>
    <xf numFmtId="0" fontId="5" fillId="0" borderId="11" xfId="0" applyFont="1" applyBorder="1"/>
    <xf numFmtId="2" fontId="5" fillId="0" borderId="7" xfId="1" applyNumberFormat="1" applyFont="1" applyFill="1" applyBorder="1" applyAlignment="1">
      <alignment horizontal="right"/>
    </xf>
    <xf numFmtId="165" fontId="5" fillId="0" borderId="7" xfId="1" applyFont="1" applyFill="1" applyBorder="1"/>
    <xf numFmtId="165" fontId="5" fillId="0" borderId="7" xfId="1" applyFont="1" applyFill="1" applyBorder="1" applyAlignment="1">
      <alignment horizontal="left" indent="1"/>
    </xf>
    <xf numFmtId="0" fontId="5" fillId="0" borderId="33" xfId="0" applyFont="1" applyBorder="1" applyAlignment="1">
      <alignment horizontal="right"/>
    </xf>
    <xf numFmtId="0" fontId="5" fillId="0" borderId="52" xfId="0" applyFont="1" applyBorder="1"/>
    <xf numFmtId="0" fontId="5" fillId="0" borderId="53" xfId="0" applyFont="1" applyBorder="1"/>
    <xf numFmtId="0" fontId="5" fillId="0" borderId="54" xfId="0" applyFont="1" applyBorder="1"/>
    <xf numFmtId="2" fontId="5" fillId="0" borderId="33" xfId="1" applyNumberFormat="1" applyFont="1" applyFill="1" applyBorder="1" applyAlignment="1">
      <alignment horizontal="right"/>
    </xf>
    <xf numFmtId="3" fontId="5" fillId="0" borderId="33" xfId="0" applyNumberFormat="1" applyFont="1" applyBorder="1" applyAlignment="1">
      <alignment horizontal="center"/>
    </xf>
    <xf numFmtId="165" fontId="5" fillId="0" borderId="33" xfId="1" applyFont="1" applyFill="1" applyBorder="1"/>
    <xf numFmtId="165" fontId="5" fillId="0" borderId="33" xfId="1" applyFont="1" applyFill="1" applyBorder="1" applyAlignment="1">
      <alignment horizontal="left" indent="1"/>
    </xf>
    <xf numFmtId="0" fontId="10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right"/>
    </xf>
    <xf numFmtId="165" fontId="6" fillId="0" borderId="35" xfId="1" applyFont="1" applyFill="1" applyBorder="1"/>
    <xf numFmtId="165" fontId="5" fillId="0" borderId="35" xfId="1" applyFont="1" applyFill="1" applyBorder="1"/>
    <xf numFmtId="0" fontId="5" fillId="0" borderId="27" xfId="0" applyFont="1" applyBorder="1" applyAlignment="1">
      <alignment horizontal="right"/>
    </xf>
    <xf numFmtId="0" fontId="5" fillId="0" borderId="27" xfId="0" applyFont="1" applyBorder="1"/>
    <xf numFmtId="2" fontId="21" fillId="0" borderId="27" xfId="1" applyNumberFormat="1" applyFont="1" applyFill="1" applyBorder="1" applyAlignment="1">
      <alignment horizontal="right"/>
    </xf>
    <xf numFmtId="3" fontId="5" fillId="0" borderId="27" xfId="0" applyNumberFormat="1" applyFont="1" applyBorder="1" applyAlignment="1">
      <alignment horizontal="center"/>
    </xf>
    <xf numFmtId="165" fontId="21" fillId="0" borderId="27" xfId="1" applyFont="1" applyFill="1" applyBorder="1"/>
    <xf numFmtId="165" fontId="21" fillId="0" borderId="27" xfId="1" applyFont="1" applyFill="1" applyBorder="1" applyAlignment="1">
      <alignment horizontal="left" indent="1"/>
    </xf>
    <xf numFmtId="0" fontId="10" fillId="0" borderId="27" xfId="0" applyFont="1" applyBorder="1" applyAlignment="1">
      <alignment horizontal="center"/>
    </xf>
    <xf numFmtId="165" fontId="25" fillId="0" borderId="20" xfId="1" applyFont="1" applyFill="1" applyBorder="1" applyAlignment="1">
      <alignment horizontal="center"/>
    </xf>
    <xf numFmtId="10" fontId="18" fillId="0" borderId="15" xfId="8" applyNumberFormat="1" applyFont="1" applyFill="1" applyBorder="1" applyAlignment="1">
      <alignment horizontal="center"/>
    </xf>
    <xf numFmtId="0" fontId="24" fillId="0" borderId="47" xfId="0" applyFont="1" applyBorder="1" applyAlignment="1">
      <alignment horizontal="left"/>
    </xf>
    <xf numFmtId="0" fontId="12" fillId="0" borderId="0" xfId="0" applyFont="1"/>
    <xf numFmtId="165" fontId="5" fillId="0" borderId="0" xfId="1" applyFont="1" applyFill="1"/>
    <xf numFmtId="0" fontId="17" fillId="0" borderId="38" xfId="0" applyFont="1" applyBorder="1" applyAlignment="1">
      <alignment horizontal="right"/>
    </xf>
    <xf numFmtId="165" fontId="16" fillId="0" borderId="60" xfId="0" applyNumberFormat="1" applyFont="1" applyBorder="1" applyAlignment="1">
      <alignment horizontal="right"/>
    </xf>
    <xf numFmtId="0" fontId="16" fillId="0" borderId="60" xfId="0" applyFont="1" applyBorder="1" applyAlignment="1">
      <alignment horizontal="center"/>
    </xf>
    <xf numFmtId="4" fontId="16" fillId="0" borderId="59" xfId="1" applyNumberFormat="1" applyFont="1" applyFill="1" applyBorder="1"/>
    <xf numFmtId="4" fontId="16" fillId="0" borderId="38" xfId="1" applyNumberFormat="1" applyFont="1" applyFill="1" applyBorder="1"/>
    <xf numFmtId="4" fontId="16" fillId="0" borderId="1" xfId="1" applyNumberFormat="1" applyFont="1" applyFill="1" applyBorder="1"/>
    <xf numFmtId="0" fontId="16" fillId="0" borderId="11" xfId="0" applyFont="1" applyBorder="1" applyAlignment="1">
      <alignment horizontal="center"/>
    </xf>
    <xf numFmtId="0" fontId="17" fillId="0" borderId="59" xfId="0" applyFont="1" applyBorder="1" applyAlignment="1">
      <alignment horizontal="left"/>
    </xf>
    <xf numFmtId="0" fontId="17" fillId="0" borderId="59" xfId="0" applyFont="1" applyBorder="1"/>
    <xf numFmtId="0" fontId="16" fillId="0" borderId="59" xfId="0" applyFont="1" applyBorder="1"/>
    <xf numFmtId="0" fontId="16" fillId="0" borderId="59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7" fillId="0" borderId="60" xfId="0" applyFont="1" applyBorder="1" applyAlignment="1">
      <alignment horizontal="center"/>
    </xf>
    <xf numFmtId="0" fontId="17" fillId="0" borderId="38" xfId="0" applyFont="1" applyBorder="1" applyAlignment="1">
      <alignment horizontal="left"/>
    </xf>
    <xf numFmtId="0" fontId="17" fillId="0" borderId="6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60" xfId="0" applyFont="1" applyBorder="1" applyAlignment="1">
      <alignment horizontal="left"/>
    </xf>
    <xf numFmtId="165" fontId="16" fillId="0" borderId="60" xfId="0" applyNumberFormat="1" applyFont="1" applyBorder="1" applyAlignment="1">
      <alignment horizontal="left"/>
    </xf>
    <xf numFmtId="0" fontId="26" fillId="0" borderId="0" xfId="0" applyFont="1"/>
    <xf numFmtId="0" fontId="27" fillId="0" borderId="0" xfId="0" applyFont="1"/>
    <xf numFmtId="0" fontId="23" fillId="0" borderId="40" xfId="0" applyFont="1" applyBorder="1" applyAlignment="1">
      <alignment horizontal="center" vertical="center" wrapText="1"/>
    </xf>
    <xf numFmtId="165" fontId="16" fillId="0" borderId="20" xfId="1" applyFont="1" applyFill="1" applyBorder="1" applyAlignment="1">
      <alignment horizontal="center"/>
    </xf>
    <xf numFmtId="0" fontId="16" fillId="0" borderId="55" xfId="0" applyFont="1" applyBorder="1" applyAlignment="1">
      <alignment horizontal="center"/>
    </xf>
    <xf numFmtId="165" fontId="18" fillId="0" borderId="7" xfId="1" applyFont="1" applyFill="1" applyBorder="1" applyAlignment="1">
      <alignment horizontal="center"/>
    </xf>
    <xf numFmtId="0" fontId="18" fillId="0" borderId="2" xfId="0" applyFont="1" applyBorder="1"/>
    <xf numFmtId="0" fontId="18" fillId="0" borderId="11" xfId="0" applyFont="1" applyBorder="1"/>
    <xf numFmtId="165" fontId="18" fillId="0" borderId="34" xfId="1" applyFont="1" applyFill="1" applyBorder="1" applyAlignment="1">
      <alignment horizontal="center"/>
    </xf>
    <xf numFmtId="0" fontId="18" fillId="0" borderId="57" xfId="0" applyFont="1" applyBorder="1" applyAlignment="1">
      <alignment horizontal="center"/>
    </xf>
    <xf numFmtId="165" fontId="23" fillId="0" borderId="35" xfId="1" applyFont="1" applyFill="1" applyBorder="1" applyAlignment="1">
      <alignment horizontal="left"/>
    </xf>
    <xf numFmtId="168" fontId="23" fillId="0" borderId="40" xfId="0" quotePrefix="1" applyNumberFormat="1" applyFont="1" applyBorder="1" applyAlignment="1">
      <alignment horizontal="center"/>
    </xf>
    <xf numFmtId="165" fontId="23" fillId="0" borderId="35" xfId="1" applyFont="1" applyFill="1" applyBorder="1" applyAlignment="1">
      <alignment horizontal="center"/>
    </xf>
    <xf numFmtId="165" fontId="17" fillId="0" borderId="58" xfId="1" applyFont="1" applyFill="1" applyBorder="1" applyAlignment="1"/>
    <xf numFmtId="0" fontId="16" fillId="0" borderId="2" xfId="0" applyFont="1" applyBorder="1" applyAlignment="1">
      <alignment horizontal="right"/>
    </xf>
    <xf numFmtId="0" fontId="29" fillId="0" borderId="2" xfId="0" applyFont="1" applyBorder="1"/>
    <xf numFmtId="0" fontId="16" fillId="0" borderId="33" xfId="0" applyFont="1" applyBorder="1" applyAlignment="1">
      <alignment horizontal="right"/>
    </xf>
    <xf numFmtId="0" fontId="16" fillId="0" borderId="52" xfId="0" applyFont="1" applyBorder="1"/>
    <xf numFmtId="0" fontId="16" fillId="0" borderId="53" xfId="0" applyFont="1" applyBorder="1"/>
    <xf numFmtId="0" fontId="16" fillId="0" borderId="54" xfId="0" applyFont="1" applyBorder="1"/>
    <xf numFmtId="2" fontId="16" fillId="0" borderId="33" xfId="1" applyNumberFormat="1" applyFont="1" applyFill="1" applyBorder="1" applyAlignment="1">
      <alignment horizontal="right"/>
    </xf>
    <xf numFmtId="3" fontId="16" fillId="0" borderId="33" xfId="0" applyNumberFormat="1" applyFont="1" applyBorder="1" applyAlignment="1">
      <alignment horizontal="center"/>
    </xf>
    <xf numFmtId="165" fontId="16" fillId="0" borderId="33" xfId="1" applyFont="1" applyFill="1" applyBorder="1"/>
    <xf numFmtId="165" fontId="16" fillId="0" borderId="33" xfId="1" applyFont="1" applyFill="1" applyBorder="1" applyAlignment="1">
      <alignment horizontal="left" indent="1"/>
    </xf>
    <xf numFmtId="0" fontId="18" fillId="0" borderId="33" xfId="0" applyFont="1" applyBorder="1" applyAlignment="1">
      <alignment horizontal="center"/>
    </xf>
    <xf numFmtId="0" fontId="16" fillId="0" borderId="27" xfId="0" applyFont="1" applyBorder="1"/>
    <xf numFmtId="2" fontId="16" fillId="0" borderId="27" xfId="1" applyNumberFormat="1" applyFont="1" applyFill="1" applyBorder="1" applyAlignment="1">
      <alignment horizontal="right"/>
    </xf>
    <xf numFmtId="3" fontId="16" fillId="0" borderId="27" xfId="0" applyNumberFormat="1" applyFont="1" applyBorder="1" applyAlignment="1">
      <alignment horizontal="center"/>
    </xf>
    <xf numFmtId="165" fontId="16" fillId="0" borderId="27" xfId="1" applyFont="1" applyFill="1" applyBorder="1" applyAlignment="1">
      <alignment horizontal="left" indent="1"/>
    </xf>
    <xf numFmtId="0" fontId="18" fillId="0" borderId="27" xfId="0" applyFont="1" applyBorder="1" applyAlignment="1">
      <alignment horizontal="center"/>
    </xf>
    <xf numFmtId="165" fontId="16" fillId="0" borderId="0" xfId="1" applyFont="1" applyFill="1" applyAlignment="1">
      <alignment horizontal="right"/>
    </xf>
    <xf numFmtId="165" fontId="16" fillId="0" borderId="30" xfId="1" applyFont="1" applyFill="1" applyBorder="1" applyAlignment="1">
      <alignment horizontal="right"/>
    </xf>
    <xf numFmtId="0" fontId="16" fillId="0" borderId="2" xfId="0" applyFont="1" applyBorder="1" applyAlignment="1">
      <alignment horizontal="left" vertical="center"/>
    </xf>
    <xf numFmtId="43" fontId="16" fillId="0" borderId="7" xfId="4" applyFont="1" applyFill="1" applyBorder="1" applyAlignment="1">
      <alignment horizontal="right" vertical="center"/>
    </xf>
    <xf numFmtId="0" fontId="17" fillId="0" borderId="7" xfId="0" applyFont="1" applyBorder="1" applyAlignment="1">
      <alignment horizontal="right"/>
    </xf>
    <xf numFmtId="4" fontId="16" fillId="0" borderId="7" xfId="4" applyNumberFormat="1" applyFont="1" applyFill="1" applyBorder="1" applyAlignment="1">
      <alignment horizontal="center"/>
    </xf>
    <xf numFmtId="0" fontId="16" fillId="0" borderId="1" xfId="12" applyFont="1" applyBorder="1" applyAlignment="1">
      <alignment vertical="center"/>
    </xf>
    <xf numFmtId="0" fontId="16" fillId="0" borderId="60" xfId="0" applyFont="1" applyBorder="1"/>
    <xf numFmtId="165" fontId="16" fillId="0" borderId="38" xfId="1" applyFont="1" applyFill="1" applyBorder="1" applyAlignment="1">
      <alignment horizontal="center"/>
    </xf>
    <xf numFmtId="0" fontId="16" fillId="0" borderId="38" xfId="12" applyFont="1" applyBorder="1" applyAlignment="1">
      <alignment horizontal="center"/>
    </xf>
    <xf numFmtId="43" fontId="16" fillId="0" borderId="38" xfId="4" applyFont="1" applyFill="1" applyBorder="1"/>
    <xf numFmtId="165" fontId="16" fillId="0" borderId="38" xfId="1" applyFont="1" applyFill="1" applyBorder="1"/>
    <xf numFmtId="165" fontId="16" fillId="0" borderId="38" xfId="1" applyFont="1" applyFill="1" applyBorder="1" applyAlignment="1">
      <alignment horizontal="left" indent="1"/>
    </xf>
    <xf numFmtId="165" fontId="16" fillId="0" borderId="33" xfId="1" applyFont="1" applyFill="1" applyBorder="1" applyAlignment="1">
      <alignment horizontal="right"/>
    </xf>
    <xf numFmtId="0" fontId="16" fillId="0" borderId="33" xfId="0" applyFont="1" applyBorder="1"/>
    <xf numFmtId="165" fontId="16" fillId="0" borderId="27" xfId="1" applyFont="1" applyFill="1" applyBorder="1" applyAlignment="1">
      <alignment horizontal="right"/>
    </xf>
    <xf numFmtId="165" fontId="18" fillId="0" borderId="7" xfId="1" quotePrefix="1" applyFont="1" applyFill="1" applyBorder="1" applyAlignment="1">
      <alignment horizontal="center" vertical="center"/>
    </xf>
    <xf numFmtId="0" fontId="16" fillId="0" borderId="61" xfId="0" applyFont="1" applyBorder="1" applyAlignment="1">
      <alignment horizontal="right"/>
    </xf>
    <xf numFmtId="165" fontId="17" fillId="0" borderId="28" xfId="1" applyFont="1" applyFill="1" applyBorder="1" applyAlignment="1">
      <alignment horizontal="center"/>
    </xf>
    <xf numFmtId="165" fontId="16" fillId="0" borderId="60" xfId="1" applyFont="1" applyFill="1" applyBorder="1" applyProtection="1"/>
    <xf numFmtId="0" fontId="32" fillId="0" borderId="0" xfId="14" applyFont="1"/>
    <xf numFmtId="0" fontId="33" fillId="0" borderId="0" xfId="14" applyFont="1"/>
    <xf numFmtId="0" fontId="35" fillId="0" borderId="0" xfId="14" applyFont="1"/>
    <xf numFmtId="0" fontId="33" fillId="0" borderId="0" xfId="14" applyFont="1" applyAlignment="1">
      <alignment horizontal="center"/>
    </xf>
    <xf numFmtId="0" fontId="35" fillId="0" borderId="0" xfId="14" applyFont="1" applyAlignment="1">
      <alignment horizontal="left" vertical="center"/>
    </xf>
    <xf numFmtId="0" fontId="35" fillId="0" borderId="0" xfId="14" applyFont="1" applyAlignment="1">
      <alignment horizontal="center" vertical="center"/>
    </xf>
    <xf numFmtId="0" fontId="35" fillId="0" borderId="76" xfId="14" applyFont="1" applyBorder="1"/>
    <xf numFmtId="0" fontId="35" fillId="0" borderId="76" xfId="14" applyFont="1" applyBorder="1" applyAlignment="1">
      <alignment horizontal="center"/>
    </xf>
    <xf numFmtId="0" fontId="35" fillId="0" borderId="76" xfId="14" applyFont="1" applyBorder="1" applyAlignment="1">
      <alignment horizontal="right"/>
    </xf>
    <xf numFmtId="0" fontId="33" fillId="0" borderId="76" xfId="14" applyFont="1" applyBorder="1"/>
    <xf numFmtId="0" fontId="35" fillId="0" borderId="0" xfId="14" applyFont="1" applyAlignment="1">
      <alignment horizontal="center"/>
    </xf>
    <xf numFmtId="0" fontId="35" fillId="0" borderId="0" xfId="14" applyFont="1" applyAlignment="1">
      <alignment horizontal="right"/>
    </xf>
    <xf numFmtId="9" fontId="33" fillId="0" borderId="0" xfId="14" applyNumberFormat="1" applyFont="1" applyAlignment="1">
      <alignment horizontal="center"/>
    </xf>
    <xf numFmtId="165" fontId="33" fillId="0" borderId="0" xfId="14" applyNumberFormat="1" applyFont="1"/>
    <xf numFmtId="0" fontId="35" fillId="0" borderId="0" xfId="14" applyFont="1" applyAlignment="1">
      <alignment vertical="center"/>
    </xf>
    <xf numFmtId="0" fontId="35" fillId="0" borderId="0" xfId="14" applyFont="1" applyAlignment="1">
      <alignment horizontal="left"/>
    </xf>
    <xf numFmtId="169" fontId="35" fillId="0" borderId="0" xfId="14" applyNumberFormat="1" applyFont="1" applyAlignment="1">
      <alignment horizontal="left"/>
    </xf>
    <xf numFmtId="170" fontId="35" fillId="0" borderId="0" xfId="14" applyNumberFormat="1" applyFont="1"/>
    <xf numFmtId="171" fontId="33" fillId="0" borderId="0" xfId="14" applyNumberFormat="1" applyFont="1"/>
    <xf numFmtId="0" fontId="33" fillId="0" borderId="0" xfId="14" applyFont="1" applyAlignment="1">
      <alignment horizontal="centerContinuous"/>
    </xf>
    <xf numFmtId="0" fontId="33" fillId="0" borderId="0" xfId="14" applyFont="1" applyAlignment="1">
      <alignment vertical="center"/>
    </xf>
    <xf numFmtId="0" fontId="33" fillId="0" borderId="0" xfId="14" applyFont="1" applyAlignment="1">
      <alignment horizontal="left" vertical="center"/>
    </xf>
    <xf numFmtId="43" fontId="16" fillId="0" borderId="7" xfId="4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10" fontId="10" fillId="0" borderId="15" xfId="8" applyNumberFormat="1" applyFont="1" applyFill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165" fontId="10" fillId="0" borderId="33" xfId="0" applyNumberFormat="1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5" fillId="0" borderId="39" xfId="0" applyFont="1" applyBorder="1"/>
    <xf numFmtId="0" fontId="5" fillId="0" borderId="36" xfId="0" applyFont="1" applyBorder="1"/>
    <xf numFmtId="0" fontId="10" fillId="0" borderId="36" xfId="0" applyFont="1" applyBorder="1"/>
    <xf numFmtId="0" fontId="10" fillId="0" borderId="37" xfId="0" applyFont="1" applyBorder="1"/>
    <xf numFmtId="165" fontId="10" fillId="0" borderId="34" xfId="0" applyNumberFormat="1" applyFont="1" applyBorder="1" applyAlignment="1">
      <alignment horizontal="left"/>
    </xf>
    <xf numFmtId="168" fontId="5" fillId="0" borderId="33" xfId="0" applyNumberFormat="1" applyFont="1" applyBorder="1" applyAlignment="1">
      <alignment horizontal="center"/>
    </xf>
    <xf numFmtId="10" fontId="10" fillId="0" borderId="34" xfId="1" applyNumberFormat="1" applyFont="1" applyFill="1" applyBorder="1" applyAlignment="1">
      <alignment horizontal="center"/>
    </xf>
    <xf numFmtId="10" fontId="10" fillId="0" borderId="57" xfId="0" applyNumberFormat="1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165" fontId="38" fillId="0" borderId="35" xfId="0" applyNumberFormat="1" applyFont="1" applyBorder="1" applyAlignment="1">
      <alignment horizontal="left"/>
    </xf>
    <xf numFmtId="0" fontId="5" fillId="0" borderId="45" xfId="0" applyFont="1" applyBorder="1" applyAlignment="1">
      <alignment horizontal="center"/>
    </xf>
    <xf numFmtId="0" fontId="5" fillId="0" borderId="46" xfId="0" applyFont="1" applyBorder="1"/>
    <xf numFmtId="165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165" fontId="5" fillId="0" borderId="47" xfId="1" applyFont="1" applyFill="1" applyBorder="1" applyAlignment="1">
      <alignment horizontal="center"/>
    </xf>
    <xf numFmtId="0" fontId="5" fillId="0" borderId="14" xfId="0" applyFont="1" applyBorder="1"/>
    <xf numFmtId="0" fontId="5" fillId="0" borderId="7" xfId="0" applyFont="1" applyBorder="1" applyAlignment="1">
      <alignment horizontal="left"/>
    </xf>
    <xf numFmtId="165" fontId="5" fillId="0" borderId="10" xfId="1" applyFont="1" applyFill="1" applyBorder="1" applyAlignment="1">
      <alignment horizontal="center"/>
    </xf>
    <xf numFmtId="0" fontId="5" fillId="0" borderId="7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50" xfId="0" applyFont="1" applyBorder="1" applyAlignment="1">
      <alignment horizontal="center"/>
    </xf>
    <xf numFmtId="0" fontId="5" fillId="0" borderId="51" xfId="0" applyFont="1" applyBorder="1"/>
    <xf numFmtId="165" fontId="5" fillId="0" borderId="18" xfId="1" applyFont="1" applyFill="1" applyBorder="1" applyAlignment="1">
      <alignment horizontal="center"/>
    </xf>
    <xf numFmtId="165" fontId="6" fillId="0" borderId="58" xfId="1" applyFont="1" applyFill="1" applyBorder="1" applyAlignme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165" fontId="5" fillId="0" borderId="0" xfId="1" applyFont="1" applyFill="1" applyBorder="1" applyAlignment="1">
      <alignment horizontal="right"/>
    </xf>
    <xf numFmtId="0" fontId="3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horizontal="right"/>
    </xf>
    <xf numFmtId="0" fontId="41" fillId="0" borderId="0" xfId="0" applyFont="1" applyAlignment="1">
      <alignment horizontal="left" vertical="center"/>
    </xf>
    <xf numFmtId="0" fontId="10" fillId="0" borderId="0" xfId="0" applyFont="1"/>
    <xf numFmtId="0" fontId="38" fillId="0" borderId="0" xfId="0" applyFont="1" applyAlignment="1">
      <alignment horizontal="center" vertical="center"/>
    </xf>
    <xf numFmtId="0" fontId="42" fillId="4" borderId="35" xfId="16" applyFont="1" applyFill="1" applyBorder="1" applyAlignment="1" applyProtection="1">
      <alignment horizontal="center" vertical="center" shrinkToFit="1"/>
      <protection hidden="1"/>
    </xf>
    <xf numFmtId="43" fontId="39" fillId="4" borderId="75" xfId="17" applyFont="1" applyFill="1" applyBorder="1" applyAlignment="1" applyProtection="1">
      <alignment horizontal="center" vertical="center" shrinkToFit="1"/>
      <protection hidden="1"/>
    </xf>
    <xf numFmtId="0" fontId="39" fillId="4" borderId="35" xfId="16" applyFont="1" applyFill="1" applyBorder="1" applyAlignment="1" applyProtection="1">
      <alignment horizontal="center" vertical="center"/>
      <protection hidden="1"/>
    </xf>
    <xf numFmtId="0" fontId="39" fillId="0" borderId="0" xfId="16" applyFont="1" applyAlignment="1" applyProtection="1">
      <alignment vertical="center"/>
      <protection hidden="1"/>
    </xf>
    <xf numFmtId="0" fontId="44" fillId="0" borderId="0" xfId="18" applyFont="1"/>
    <xf numFmtId="43" fontId="39" fillId="4" borderId="28" xfId="17" applyFont="1" applyFill="1" applyBorder="1" applyAlignment="1" applyProtection="1">
      <alignment horizontal="center" vertical="center" shrinkToFit="1"/>
      <protection hidden="1"/>
    </xf>
    <xf numFmtId="43" fontId="39" fillId="4" borderId="35" xfId="17" applyFont="1" applyFill="1" applyBorder="1" applyAlignment="1" applyProtection="1">
      <alignment horizontal="center" vertical="center" shrinkToFit="1"/>
      <protection hidden="1"/>
    </xf>
    <xf numFmtId="1" fontId="7" fillId="4" borderId="35" xfId="16" applyNumberFormat="1" applyFont="1" applyFill="1" applyBorder="1" applyAlignment="1" applyProtection="1">
      <alignment horizontal="center" vertical="center" shrinkToFit="1"/>
      <protection hidden="1"/>
    </xf>
    <xf numFmtId="1" fontId="7" fillId="4" borderId="69" xfId="16" applyNumberFormat="1" applyFont="1" applyFill="1" applyBorder="1" applyAlignment="1" applyProtection="1">
      <alignment horizontal="center" vertical="center" shrinkToFit="1"/>
      <protection hidden="1"/>
    </xf>
    <xf numFmtId="0" fontId="45" fillId="3" borderId="35" xfId="18" applyFont="1" applyFill="1" applyBorder="1" applyAlignment="1">
      <alignment horizontal="center" vertical="center" wrapText="1"/>
    </xf>
    <xf numFmtId="10" fontId="45" fillId="3" borderId="35" xfId="19" applyNumberFormat="1" applyFont="1" applyFill="1" applyBorder="1" applyAlignment="1">
      <alignment vertical="center" wrapText="1"/>
    </xf>
    <xf numFmtId="43" fontId="45" fillId="3" borderId="35" xfId="17" applyFont="1" applyFill="1" applyBorder="1" applyAlignment="1">
      <alignment vertical="center"/>
    </xf>
    <xf numFmtId="0" fontId="45" fillId="3" borderId="35" xfId="18" applyFont="1" applyFill="1" applyBorder="1" applyAlignment="1">
      <alignment horizontal="center" vertical="center"/>
    </xf>
    <xf numFmtId="43" fontId="46" fillId="4" borderId="69" xfId="17" applyFont="1" applyFill="1" applyBorder="1" applyAlignment="1">
      <alignment horizontal="center" vertical="center"/>
    </xf>
    <xf numFmtId="43" fontId="46" fillId="4" borderId="27" xfId="17" applyFont="1" applyFill="1" applyBorder="1" applyAlignment="1">
      <alignment horizontal="center" vertical="center"/>
    </xf>
    <xf numFmtId="43" fontId="46" fillId="4" borderId="62" xfId="17" applyFont="1" applyFill="1" applyBorder="1" applyAlignment="1">
      <alignment horizontal="center" vertical="center"/>
    </xf>
    <xf numFmtId="43" fontId="46" fillId="3" borderId="0" xfId="17" applyFont="1" applyFill="1" applyBorder="1" applyAlignment="1">
      <alignment vertical="center"/>
    </xf>
    <xf numFmtId="43" fontId="46" fillId="3" borderId="0" xfId="17" applyFont="1" applyFill="1" applyBorder="1"/>
    <xf numFmtId="0" fontId="5" fillId="3" borderId="28" xfId="18" applyFont="1" applyFill="1" applyBorder="1" applyAlignment="1">
      <alignment vertical="center"/>
    </xf>
    <xf numFmtId="0" fontId="5" fillId="0" borderId="0" xfId="18" applyFont="1"/>
    <xf numFmtId="43" fontId="46" fillId="4" borderId="70" xfId="17" applyFont="1" applyFill="1" applyBorder="1" applyAlignment="1">
      <alignment horizontal="center" vertical="center"/>
    </xf>
    <xf numFmtId="0" fontId="5" fillId="3" borderId="35" xfId="18" applyFont="1" applyFill="1" applyBorder="1" applyAlignment="1">
      <alignment vertical="center"/>
    </xf>
    <xf numFmtId="0" fontId="46" fillId="3" borderId="0" xfId="18" applyFont="1" applyFill="1"/>
    <xf numFmtId="0" fontId="47" fillId="3" borderId="0" xfId="18" applyFont="1" applyFill="1"/>
    <xf numFmtId="43" fontId="46" fillId="4" borderId="71" xfId="17" applyFont="1" applyFill="1" applyBorder="1" applyAlignment="1">
      <alignment horizontal="center" vertical="center"/>
    </xf>
    <xf numFmtId="0" fontId="6" fillId="3" borderId="35" xfId="18" applyFont="1" applyFill="1" applyBorder="1" applyAlignment="1">
      <alignment horizontal="center" vertical="center"/>
    </xf>
    <xf numFmtId="43" fontId="48" fillId="3" borderId="35" xfId="17" applyFont="1" applyFill="1" applyBorder="1" applyAlignment="1">
      <alignment horizontal="center" vertical="center" shrinkToFit="1"/>
    </xf>
    <xf numFmtId="0" fontId="48" fillId="3" borderId="35" xfId="18" applyFont="1" applyFill="1" applyBorder="1" applyAlignment="1">
      <alignment vertical="center"/>
    </xf>
    <xf numFmtId="0" fontId="5" fillId="3" borderId="35" xfId="18" applyFont="1" applyFill="1" applyBorder="1" applyAlignment="1">
      <alignment horizontal="center" vertical="center"/>
    </xf>
    <xf numFmtId="0" fontId="48" fillId="0" borderId="0" xfId="18" applyFont="1" applyAlignment="1">
      <alignment horizontal="center" vertical="center"/>
    </xf>
    <xf numFmtId="0" fontId="6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48" fillId="0" borderId="0" xfId="18" applyFont="1" applyAlignment="1">
      <alignment vertical="center"/>
    </xf>
    <xf numFmtId="43" fontId="44" fillId="0" borderId="0" xfId="18" applyNumberFormat="1" applyFont="1"/>
    <xf numFmtId="10" fontId="48" fillId="0" borderId="0" xfId="18" applyNumberFormat="1" applyFont="1" applyAlignment="1">
      <alignment vertical="center"/>
    </xf>
    <xf numFmtId="43" fontId="49" fillId="0" borderId="0" xfId="17" applyFont="1"/>
    <xf numFmtId="43" fontId="48" fillId="0" borderId="0" xfId="17" applyFont="1" applyAlignment="1">
      <alignment horizontal="center" vertical="center"/>
    </xf>
    <xf numFmtId="43" fontId="49" fillId="0" borderId="0" xfId="18" applyNumberFormat="1" applyFont="1"/>
    <xf numFmtId="10" fontId="49" fillId="0" borderId="0" xfId="19" applyNumberFormat="1" applyFont="1"/>
    <xf numFmtId="165" fontId="49" fillId="0" borderId="0" xfId="18" applyNumberFormat="1" applyFont="1"/>
    <xf numFmtId="165" fontId="10" fillId="0" borderId="7" xfId="1" applyFont="1" applyFill="1" applyBorder="1" applyAlignment="1">
      <alignment horizontal="center"/>
    </xf>
    <xf numFmtId="165" fontId="45" fillId="3" borderId="35" xfId="1" applyFont="1" applyFill="1" applyBorder="1" applyAlignment="1">
      <alignment vertical="center"/>
    </xf>
    <xf numFmtId="43" fontId="46" fillId="4" borderId="61" xfId="17" applyFont="1" applyFill="1" applyBorder="1" applyAlignment="1">
      <alignment horizontal="center" vertical="center"/>
    </xf>
    <xf numFmtId="0" fontId="5" fillId="3" borderId="75" xfId="18" applyFont="1" applyFill="1" applyBorder="1" applyAlignment="1">
      <alignment vertical="center"/>
    </xf>
    <xf numFmtId="43" fontId="46" fillId="4" borderId="77" xfId="17" applyFont="1" applyFill="1" applyBorder="1" applyAlignment="1">
      <alignment horizontal="center" vertical="center"/>
    </xf>
    <xf numFmtId="1" fontId="7" fillId="4" borderId="71" xfId="16" applyNumberFormat="1" applyFont="1" applyFill="1" applyBorder="1" applyAlignment="1" applyProtection="1">
      <alignment horizontal="center" vertical="center" shrinkToFit="1"/>
      <protection hidden="1"/>
    </xf>
    <xf numFmtId="43" fontId="39" fillId="4" borderId="81" xfId="17" applyFont="1" applyFill="1" applyBorder="1" applyAlignment="1" applyProtection="1">
      <alignment horizontal="center" vertical="center" shrinkToFit="1"/>
      <protection hidden="1"/>
    </xf>
    <xf numFmtId="2" fontId="5" fillId="3" borderId="35" xfId="18" applyNumberFormat="1" applyFont="1" applyFill="1" applyBorder="1" applyAlignment="1">
      <alignment horizontal="center" vertical="center"/>
    </xf>
    <xf numFmtId="43" fontId="46" fillId="4" borderId="76" xfId="17" applyFont="1" applyFill="1" applyBorder="1" applyAlignment="1">
      <alignment horizontal="center" vertical="center"/>
    </xf>
    <xf numFmtId="10" fontId="48" fillId="3" borderId="35" xfId="8" applyNumberFormat="1" applyFont="1" applyFill="1" applyBorder="1" applyAlignment="1">
      <alignment horizontal="center" vertical="center"/>
    </xf>
    <xf numFmtId="43" fontId="16" fillId="0" borderId="0" xfId="0" applyNumberFormat="1" applyFont="1"/>
    <xf numFmtId="43" fontId="48" fillId="0" borderId="0" xfId="18" applyNumberFormat="1" applyFont="1" applyAlignment="1">
      <alignment horizontal="center" vertical="center"/>
    </xf>
    <xf numFmtId="172" fontId="50" fillId="0" borderId="0" xfId="18" applyNumberFormat="1" applyFont="1"/>
    <xf numFmtId="173" fontId="44" fillId="0" borderId="0" xfId="8" applyNumberFormat="1" applyFont="1"/>
    <xf numFmtId="174" fontId="44" fillId="0" borderId="0" xfId="8" applyNumberFormat="1" applyFont="1"/>
    <xf numFmtId="168" fontId="44" fillId="0" borderId="0" xfId="18" applyNumberFormat="1" applyFont="1"/>
    <xf numFmtId="0" fontId="55" fillId="3" borderId="35" xfId="18" applyFont="1" applyFill="1" applyBorder="1" applyAlignment="1">
      <alignment vertical="center" wrapText="1"/>
    </xf>
    <xf numFmtId="0" fontId="55" fillId="3" borderId="35" xfId="18" applyFont="1" applyFill="1" applyBorder="1" applyAlignment="1">
      <alignment vertical="center"/>
    </xf>
    <xf numFmtId="0" fontId="57" fillId="0" borderId="0" xfId="0" applyFont="1"/>
    <xf numFmtId="0" fontId="54" fillId="0" borderId="0" xfId="0" applyFont="1" applyAlignment="1">
      <alignment horizontal="left"/>
    </xf>
    <xf numFmtId="168" fontId="59" fillId="0" borderId="40" xfId="0" applyNumberFormat="1" applyFont="1" applyBorder="1" applyAlignment="1">
      <alignment horizontal="center"/>
    </xf>
    <xf numFmtId="0" fontId="60" fillId="0" borderId="0" xfId="0" applyFont="1"/>
    <xf numFmtId="0" fontId="57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51" fillId="0" borderId="0" xfId="0" applyFont="1"/>
    <xf numFmtId="0" fontId="6" fillId="0" borderId="7" xfId="0" applyFont="1" applyBorder="1" applyAlignment="1">
      <alignment horizontal="left"/>
    </xf>
    <xf numFmtId="0" fontId="16" fillId="0" borderId="60" xfId="12" applyFont="1" applyBorder="1" applyAlignment="1">
      <alignment horizontal="center"/>
    </xf>
    <xf numFmtId="165" fontId="5" fillId="0" borderId="7" xfId="1" applyFont="1" applyFill="1" applyBorder="1" applyAlignment="1">
      <alignment horizontal="center"/>
    </xf>
    <xf numFmtId="4" fontId="5" fillId="0" borderId="7" xfId="4" applyNumberFormat="1" applyFont="1" applyFill="1" applyBorder="1" applyAlignment="1">
      <alignment horizontal="center"/>
    </xf>
    <xf numFmtId="43" fontId="5" fillId="0" borderId="7" xfId="4" applyFont="1" applyFill="1" applyBorder="1" applyAlignment="1">
      <alignment horizontal="right" vertical="center"/>
    </xf>
    <xf numFmtId="0" fontId="52" fillId="0" borderId="0" xfId="0" applyFont="1"/>
    <xf numFmtId="167" fontId="5" fillId="0" borderId="2" xfId="0" applyNumberFormat="1" applyFont="1" applyBorder="1"/>
    <xf numFmtId="0" fontId="41" fillId="0" borderId="0" xfId="0" applyFont="1" applyAlignment="1">
      <alignment vertical="center"/>
    </xf>
    <xf numFmtId="0" fontId="18" fillId="0" borderId="55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18" xfId="0" applyFont="1" applyBorder="1"/>
    <xf numFmtId="0" fontId="10" fillId="0" borderId="16" xfId="0" applyFont="1" applyBorder="1" applyAlignment="1">
      <alignment horizontal="center"/>
    </xf>
    <xf numFmtId="165" fontId="6" fillId="0" borderId="40" xfId="1" applyFont="1" applyFill="1" applyBorder="1" applyAlignment="1">
      <alignment horizontal="center"/>
    </xf>
    <xf numFmtId="0" fontId="62" fillId="0" borderId="2" xfId="0" applyFont="1" applyBorder="1"/>
    <xf numFmtId="3" fontId="5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38" xfId="0" applyFont="1" applyBorder="1" applyAlignment="1">
      <alignment horizontal="right"/>
    </xf>
    <xf numFmtId="0" fontId="5" fillId="0" borderId="60" xfId="0" applyFont="1" applyBorder="1" applyAlignment="1">
      <alignment horizontal="center"/>
    </xf>
    <xf numFmtId="165" fontId="5" fillId="0" borderId="60" xfId="0" applyNumberFormat="1" applyFont="1" applyBorder="1" applyAlignment="1">
      <alignment horizontal="right"/>
    </xf>
    <xf numFmtId="0" fontId="16" fillId="0" borderId="38" xfId="0" applyFont="1" applyBorder="1" applyAlignment="1">
      <alignment horizontal="center"/>
    </xf>
    <xf numFmtId="0" fontId="5" fillId="0" borderId="59" xfId="0" applyFont="1" applyBorder="1"/>
    <xf numFmtId="0" fontId="5" fillId="0" borderId="59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60" xfId="0" applyFont="1" applyBorder="1" applyAlignment="1">
      <alignment horizontal="center"/>
    </xf>
    <xf numFmtId="0" fontId="62" fillId="0" borderId="7" xfId="0" applyFont="1" applyBorder="1" applyAlignment="1">
      <alignment horizontal="center"/>
    </xf>
    <xf numFmtId="165" fontId="5" fillId="3" borderId="1" xfId="20" applyFont="1" applyFill="1" applyBorder="1" applyAlignment="1"/>
    <xf numFmtId="165" fontId="5" fillId="0" borderId="1" xfId="20" applyFont="1" applyFill="1" applyBorder="1"/>
    <xf numFmtId="165" fontId="5" fillId="0" borderId="1" xfId="20" applyFont="1" applyFill="1" applyBorder="1" applyAlignment="1"/>
    <xf numFmtId="165" fontId="5" fillId="0" borderId="60" xfId="1" applyFont="1" applyFill="1" applyBorder="1" applyAlignment="1">
      <alignment horizontal="center" vertical="center"/>
    </xf>
    <xf numFmtId="165" fontId="5" fillId="0" borderId="60" xfId="1" applyFont="1" applyFill="1" applyBorder="1" applyAlignment="1">
      <alignment horizontal="center"/>
    </xf>
    <xf numFmtId="165" fontId="5" fillId="0" borderId="1" xfId="20" applyFont="1" applyFill="1" applyBorder="1" applyAlignment="1">
      <alignment vertical="center"/>
    </xf>
    <xf numFmtId="0" fontId="10" fillId="0" borderId="38" xfId="0" applyFont="1" applyBorder="1" applyAlignment="1">
      <alignment horizontal="center"/>
    </xf>
    <xf numFmtId="164" fontId="16" fillId="0" borderId="1" xfId="0" applyNumberFormat="1" applyFont="1" applyBorder="1" applyAlignment="1">
      <alignment horizontal="left"/>
    </xf>
    <xf numFmtId="4" fontId="5" fillId="0" borderId="59" xfId="1" applyNumberFormat="1" applyFont="1" applyFill="1" applyBorder="1"/>
    <xf numFmtId="0" fontId="18" fillId="0" borderId="7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10" xfId="21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2" fontId="5" fillId="0" borderId="7" xfId="0" applyNumberFormat="1" applyFont="1" applyBorder="1" applyAlignment="1">
      <alignment horizontal="left"/>
    </xf>
    <xf numFmtId="165" fontId="5" fillId="0" borderId="7" xfId="1" applyFont="1" applyFill="1" applyBorder="1" applyAlignment="1" applyProtection="1">
      <alignment horizontal="left"/>
    </xf>
    <xf numFmtId="165" fontId="5" fillId="0" borderId="7" xfId="1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6" fillId="0" borderId="10" xfId="21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/>
      <protection locked="0"/>
    </xf>
    <xf numFmtId="165" fontId="5" fillId="0" borderId="7" xfId="1" applyFont="1" applyFill="1" applyBorder="1" applyProtection="1"/>
    <xf numFmtId="165" fontId="5" fillId="0" borderId="11" xfId="1" applyFont="1" applyFill="1" applyBorder="1" applyProtection="1"/>
    <xf numFmtId="0" fontId="5" fillId="0" borderId="10" xfId="21" applyFont="1" applyBorder="1" applyAlignment="1">
      <alignment horizontal="left" vertical="center"/>
    </xf>
    <xf numFmtId="0" fontId="6" fillId="0" borderId="59" xfId="21" applyFont="1" applyBorder="1" applyAlignment="1">
      <alignment vertical="center"/>
    </xf>
    <xf numFmtId="0" fontId="6" fillId="3" borderId="10" xfId="21" applyFont="1" applyFill="1" applyBorder="1" applyAlignment="1">
      <alignment vertical="center"/>
    </xf>
    <xf numFmtId="0" fontId="5" fillId="3" borderId="10" xfId="21" applyFont="1" applyFill="1" applyBorder="1" applyAlignment="1">
      <alignment vertical="center"/>
    </xf>
    <xf numFmtId="0" fontId="5" fillId="3" borderId="10" xfId="21" quotePrefix="1" applyFont="1" applyFill="1" applyBorder="1" applyAlignment="1">
      <alignment horizontal="left" vertical="center" indent="1"/>
    </xf>
    <xf numFmtId="0" fontId="21" fillId="0" borderId="2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1" fillId="0" borderId="7" xfId="0" applyFont="1" applyBorder="1" applyAlignment="1">
      <alignment horizontal="center"/>
    </xf>
    <xf numFmtId="0" fontId="5" fillId="0" borderId="59" xfId="21" quotePrefix="1" applyFont="1" applyBorder="1" applyAlignment="1">
      <alignment horizontal="left" vertical="center" indent="1"/>
    </xf>
    <xf numFmtId="0" fontId="6" fillId="3" borderId="59" xfId="21" applyFont="1" applyFill="1" applyBorder="1" applyAlignment="1">
      <alignment horizontal="left" vertical="center" indent="1"/>
    </xf>
    <xf numFmtId="0" fontId="5" fillId="0" borderId="10" xfId="21" quotePrefix="1" applyFont="1" applyBorder="1" applyAlignment="1">
      <alignment horizontal="left" vertical="center" indent="1"/>
    </xf>
    <xf numFmtId="0" fontId="6" fillId="3" borderId="10" xfId="21" applyFont="1" applyFill="1" applyBorder="1" applyAlignment="1">
      <alignment horizontal="left" vertical="center" indent="1"/>
    </xf>
    <xf numFmtId="0" fontId="16" fillId="0" borderId="18" xfId="0" applyFont="1" applyBorder="1"/>
    <xf numFmtId="165" fontId="5" fillId="3" borderId="38" xfId="1" applyFont="1" applyFill="1" applyBorder="1"/>
    <xf numFmtId="2" fontId="21" fillId="0" borderId="7" xfId="0" applyNumberFormat="1" applyFont="1" applyBorder="1" applyAlignment="1">
      <alignment horizontal="left"/>
    </xf>
    <xf numFmtId="165" fontId="21" fillId="0" borderId="7" xfId="1" applyFont="1" applyFill="1" applyBorder="1" applyAlignment="1" applyProtection="1">
      <alignment horizontal="left"/>
    </xf>
    <xf numFmtId="165" fontId="21" fillId="0" borderId="7" xfId="1" applyFont="1" applyFill="1" applyBorder="1" applyAlignment="1">
      <alignment horizontal="left"/>
    </xf>
    <xf numFmtId="165" fontId="21" fillId="0" borderId="7" xfId="1" applyFont="1" applyFill="1" applyBorder="1" applyAlignment="1">
      <alignment horizontal="left" indent="1"/>
    </xf>
    <xf numFmtId="0" fontId="25" fillId="0" borderId="7" xfId="0" applyFont="1" applyBorder="1" applyAlignment="1">
      <alignment horizontal="left"/>
    </xf>
    <xf numFmtId="0" fontId="21" fillId="0" borderId="11" xfId="0" applyFont="1" applyBorder="1"/>
    <xf numFmtId="0" fontId="67" fillId="0" borderId="11" xfId="0" applyFont="1" applyBorder="1"/>
    <xf numFmtId="165" fontId="5" fillId="0" borderId="0" xfId="1" applyFont="1"/>
    <xf numFmtId="165" fontId="5" fillId="0" borderId="60" xfId="1" applyFont="1" applyFill="1" applyBorder="1"/>
    <xf numFmtId="165" fontId="5" fillId="0" borderId="38" xfId="1" applyFont="1" applyFill="1" applyBorder="1"/>
    <xf numFmtId="43" fontId="16" fillId="0" borderId="60" xfId="4" applyFont="1" applyBorder="1" applyAlignment="1">
      <alignment horizontal="right" vertical="center"/>
    </xf>
    <xf numFmtId="0" fontId="5" fillId="0" borderId="10" xfId="21" applyFont="1" applyBorder="1" applyAlignment="1">
      <alignment vertical="center"/>
    </xf>
    <xf numFmtId="2" fontId="5" fillId="0" borderId="7" xfId="0" applyNumberFormat="1" applyFont="1" applyBorder="1"/>
    <xf numFmtId="0" fontId="5" fillId="0" borderId="33" xfId="0" applyFont="1" applyBorder="1" applyAlignment="1" applyProtection="1">
      <alignment horizontal="center"/>
      <protection locked="0"/>
    </xf>
    <xf numFmtId="165" fontId="5" fillId="0" borderId="33" xfId="1" applyFont="1" applyFill="1" applyBorder="1" applyProtection="1"/>
    <xf numFmtId="165" fontId="26" fillId="0" borderId="0" xfId="0" applyNumberFormat="1" applyFont="1"/>
    <xf numFmtId="166" fontId="5" fillId="0" borderId="7" xfId="0" applyNumberFormat="1" applyFont="1" applyBorder="1" applyAlignment="1">
      <alignment horizontal="right"/>
    </xf>
    <xf numFmtId="4" fontId="16" fillId="0" borderId="60" xfId="1" applyNumberFormat="1" applyFont="1" applyFill="1" applyBorder="1"/>
    <xf numFmtId="0" fontId="24" fillId="0" borderId="2" xfId="12" applyFont="1" applyBorder="1" applyAlignment="1">
      <alignment vertical="center"/>
    </xf>
    <xf numFmtId="4" fontId="16" fillId="0" borderId="11" xfId="0" applyNumberFormat="1" applyFont="1" applyBorder="1"/>
    <xf numFmtId="165" fontId="5" fillId="0" borderId="2" xfId="20" applyFont="1" applyFill="1" applyBorder="1" applyAlignment="1"/>
    <xf numFmtId="165" fontId="5" fillId="0" borderId="11" xfId="1" applyFont="1" applyFill="1" applyBorder="1"/>
    <xf numFmtId="165" fontId="5" fillId="0" borderId="2" xfId="20" applyFont="1" applyFill="1" applyBorder="1" applyAlignment="1">
      <alignment vertical="center"/>
    </xf>
    <xf numFmtId="4" fontId="16" fillId="0" borderId="7" xfId="1" applyNumberFormat="1" applyFont="1" applyFill="1" applyBorder="1"/>
    <xf numFmtId="165" fontId="16" fillId="0" borderId="34" xfId="1" applyFont="1" applyFill="1" applyBorder="1" applyAlignment="1">
      <alignment horizontal="center"/>
    </xf>
    <xf numFmtId="0" fontId="62" fillId="0" borderId="1" xfId="0" applyFont="1" applyBorder="1"/>
    <xf numFmtId="0" fontId="18" fillId="0" borderId="30" xfId="0" applyFont="1" applyBorder="1"/>
    <xf numFmtId="0" fontId="18" fillId="0" borderId="38" xfId="0" applyFont="1" applyBorder="1"/>
    <xf numFmtId="165" fontId="18" fillId="0" borderId="35" xfId="1" applyFont="1" applyFill="1" applyBorder="1"/>
    <xf numFmtId="0" fontId="17" fillId="0" borderId="1" xfId="0" applyFont="1" applyBorder="1" applyAlignment="1">
      <alignment horizontal="right"/>
    </xf>
    <xf numFmtId="165" fontId="16" fillId="0" borderId="1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0" fontId="18" fillId="0" borderId="38" xfId="0" applyFont="1" applyBorder="1" applyAlignment="1">
      <alignment horizontal="center"/>
    </xf>
    <xf numFmtId="0" fontId="22" fillId="0" borderId="2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59" xfId="0" applyFont="1" applyBorder="1"/>
    <xf numFmtId="0" fontId="10" fillId="0" borderId="38" xfId="0" applyFont="1" applyBorder="1"/>
    <xf numFmtId="0" fontId="6" fillId="0" borderId="1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17" fillId="0" borderId="30" xfId="0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5" fillId="0" borderId="59" xfId="21" applyFont="1" applyBorder="1" applyAlignment="1">
      <alignment vertical="center"/>
    </xf>
    <xf numFmtId="0" fontId="5" fillId="0" borderId="52" xfId="21" applyFont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6" fillId="0" borderId="59" xfId="21" applyFont="1" applyBorder="1" applyAlignment="1">
      <alignment horizontal="left" vertical="center" indent="1"/>
    </xf>
    <xf numFmtId="0" fontId="6" fillId="0" borderId="10" xfId="21" applyFont="1" applyBorder="1" applyAlignment="1">
      <alignment horizontal="left" vertical="center" indent="1"/>
    </xf>
    <xf numFmtId="0" fontId="6" fillId="0" borderId="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53" fillId="0" borderId="0" xfId="0" applyFont="1" applyAlignment="1">
      <alignment horizontal="left"/>
    </xf>
    <xf numFmtId="0" fontId="5" fillId="0" borderId="10" xfId="21" applyFont="1" applyBorder="1" applyAlignment="1">
      <alignment horizontal="left" vertical="center" indent="1"/>
    </xf>
    <xf numFmtId="0" fontId="5" fillId="0" borderId="59" xfId="21" applyFont="1" applyBorder="1" applyAlignment="1">
      <alignment horizontal="left" vertical="center" indent="1"/>
    </xf>
    <xf numFmtId="0" fontId="66" fillId="0" borderId="7" xfId="0" applyFont="1" applyBorder="1" applyAlignment="1">
      <alignment horizontal="left"/>
    </xf>
    <xf numFmtId="0" fontId="67" fillId="0" borderId="7" xfId="0" applyFont="1" applyBorder="1" applyAlignment="1">
      <alignment horizontal="right"/>
    </xf>
    <xf numFmtId="0" fontId="5" fillId="0" borderId="59" xfId="21" applyFont="1" applyBorder="1" applyAlignment="1">
      <alignment horizontal="left" vertical="center"/>
    </xf>
    <xf numFmtId="0" fontId="21" fillId="0" borderId="7" xfId="0" applyFont="1" applyBorder="1" applyAlignment="1">
      <alignment horizontal="right"/>
    </xf>
    <xf numFmtId="0" fontId="58" fillId="0" borderId="7" xfId="0" applyFont="1" applyBorder="1" applyAlignment="1">
      <alignment horizontal="left"/>
    </xf>
    <xf numFmtId="0" fontId="58" fillId="0" borderId="2" xfId="0" applyFont="1" applyBorder="1" applyAlignment="1">
      <alignment horizontal="left"/>
    </xf>
    <xf numFmtId="0" fontId="58" fillId="0" borderId="11" xfId="0" applyFont="1" applyBorder="1" applyAlignment="1">
      <alignment horizontal="left"/>
    </xf>
    <xf numFmtId="0" fontId="18" fillId="0" borderId="7" xfId="0" applyFont="1" applyBorder="1"/>
    <xf numFmtId="165" fontId="10" fillId="0" borderId="7" xfId="1" applyFont="1" applyFill="1" applyBorder="1" applyAlignment="1">
      <alignment horizontal="center" vertical="center"/>
    </xf>
    <xf numFmtId="165" fontId="5" fillId="0" borderId="7" xfId="4" applyNumberFormat="1" applyFont="1" applyFill="1" applyBorder="1" applyAlignment="1">
      <alignment horizontal="right" vertical="center"/>
    </xf>
    <xf numFmtId="165" fontId="5" fillId="0" borderId="1" xfId="1" applyFont="1" applyFill="1" applyBorder="1" applyAlignment="1">
      <alignment horizontal="right"/>
    </xf>
    <xf numFmtId="165" fontId="5" fillId="0" borderId="0" xfId="1" applyFont="1" applyFill="1" applyAlignment="1">
      <alignment horizontal="right"/>
    </xf>
    <xf numFmtId="165" fontId="5" fillId="0" borderId="30" xfId="1" applyFont="1" applyFill="1" applyBorder="1" applyAlignment="1">
      <alignment horizontal="right"/>
    </xf>
    <xf numFmtId="4" fontId="5" fillId="0" borderId="7" xfId="3" applyNumberFormat="1" applyFont="1" applyFill="1" applyBorder="1" applyAlignment="1">
      <alignment horizontal="center"/>
    </xf>
    <xf numFmtId="165" fontId="10" fillId="0" borderId="38" xfId="1" applyFont="1" applyFill="1" applyBorder="1" applyAlignment="1">
      <alignment horizontal="center" vertical="center"/>
    </xf>
    <xf numFmtId="165" fontId="5" fillId="0" borderId="33" xfId="1" applyFont="1" applyFill="1" applyBorder="1" applyAlignment="1">
      <alignment horizontal="center"/>
    </xf>
    <xf numFmtId="4" fontId="5" fillId="0" borderId="33" xfId="4" applyNumberFormat="1" applyFont="1" applyFill="1" applyBorder="1" applyAlignment="1">
      <alignment horizontal="center"/>
    </xf>
    <xf numFmtId="43" fontId="5" fillId="0" borderId="33" xfId="4" applyFont="1" applyFill="1" applyBorder="1" applyAlignment="1">
      <alignment horizontal="right" vertical="center"/>
    </xf>
    <xf numFmtId="43" fontId="5" fillId="0" borderId="38" xfId="4" applyFont="1" applyFill="1" applyBorder="1"/>
    <xf numFmtId="165" fontId="57" fillId="0" borderId="60" xfId="1" applyFont="1" applyFill="1" applyBorder="1" applyAlignment="1">
      <alignment horizontal="center"/>
    </xf>
    <xf numFmtId="165" fontId="5" fillId="0" borderId="38" xfId="1" applyFont="1" applyFill="1" applyBorder="1" applyAlignment="1">
      <alignment horizontal="left" indent="1"/>
    </xf>
    <xf numFmtId="165" fontId="5" fillId="0" borderId="38" xfId="1" applyFont="1" applyFill="1" applyBorder="1" applyAlignment="1">
      <alignment horizontal="center"/>
    </xf>
    <xf numFmtId="165" fontId="5" fillId="0" borderId="27" xfId="1" applyFont="1" applyFill="1" applyBorder="1" applyAlignment="1">
      <alignment horizontal="right"/>
    </xf>
    <xf numFmtId="165" fontId="5" fillId="0" borderId="27" xfId="1" applyFont="1" applyFill="1" applyBorder="1"/>
    <xf numFmtId="165" fontId="5" fillId="0" borderId="27" xfId="1" applyFont="1" applyFill="1" applyBorder="1" applyAlignment="1">
      <alignment horizontal="left" indent="1"/>
    </xf>
    <xf numFmtId="0" fontId="18" fillId="0" borderId="30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165" fontId="10" fillId="0" borderId="0" xfId="0" applyNumberFormat="1" applyFont="1" applyAlignment="1">
      <alignment horizontal="left"/>
    </xf>
    <xf numFmtId="165" fontId="16" fillId="0" borderId="0" xfId="0" applyNumberFormat="1" applyFont="1"/>
    <xf numFmtId="168" fontId="58" fillId="0" borderId="0" xfId="0" applyNumberFormat="1" applyFont="1"/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0" fillId="0" borderId="30" xfId="0" applyFont="1" applyBorder="1"/>
    <xf numFmtId="0" fontId="5" fillId="0" borderId="38" xfId="12" applyFont="1" applyBorder="1" applyAlignment="1">
      <alignment horizontal="center"/>
    </xf>
    <xf numFmtId="0" fontId="5" fillId="0" borderId="1" xfId="12" applyFont="1" applyBorder="1" applyAlignment="1">
      <alignment vertical="center"/>
    </xf>
    <xf numFmtId="4" fontId="5" fillId="0" borderId="11" xfId="1" applyNumberFormat="1" applyFont="1" applyFill="1" applyBorder="1"/>
    <xf numFmtId="167" fontId="62" fillId="0" borderId="2" xfId="0" applyNumberFormat="1" applyFont="1" applyBorder="1"/>
    <xf numFmtId="167" fontId="29" fillId="0" borderId="2" xfId="0" applyNumberFormat="1" applyFont="1" applyBorder="1"/>
    <xf numFmtId="165" fontId="18" fillId="0" borderId="0" xfId="1" applyFont="1" applyFill="1" applyBorder="1"/>
    <xf numFmtId="0" fontId="57" fillId="0" borderId="38" xfId="0" applyFont="1" applyBorder="1" applyAlignment="1">
      <alignment horizontal="right"/>
    </xf>
    <xf numFmtId="0" fontId="75" fillId="0" borderId="59" xfId="0" applyFont="1" applyBorder="1"/>
    <xf numFmtId="0" fontId="57" fillId="0" borderId="1" xfId="0" applyFont="1" applyBorder="1" applyAlignment="1">
      <alignment horizontal="center"/>
    </xf>
    <xf numFmtId="0" fontId="57" fillId="0" borderId="60" xfId="0" applyFont="1" applyBorder="1" applyAlignment="1">
      <alignment horizontal="center"/>
    </xf>
    <xf numFmtId="0" fontId="75" fillId="0" borderId="60" xfId="0" applyFont="1" applyBorder="1" applyAlignment="1">
      <alignment horizontal="center"/>
    </xf>
    <xf numFmtId="0" fontId="72" fillId="0" borderId="0" xfId="0" applyFont="1"/>
    <xf numFmtId="1" fontId="5" fillId="0" borderId="60" xfId="0" applyNumberFormat="1" applyFont="1" applyBorder="1" applyAlignment="1">
      <alignment horizontal="center"/>
    </xf>
    <xf numFmtId="0" fontId="16" fillId="0" borderId="5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4" fontId="16" fillId="0" borderId="30" xfId="1" applyNumberFormat="1" applyFont="1" applyFill="1" applyBorder="1" applyAlignment="1">
      <alignment vertical="center"/>
    </xf>
    <xf numFmtId="0" fontId="69" fillId="0" borderId="0" xfId="0" applyFont="1" applyAlignment="1">
      <alignment vertical="center"/>
    </xf>
    <xf numFmtId="0" fontId="16" fillId="0" borderId="60" xfId="0" applyFont="1" applyBorder="1" applyAlignment="1">
      <alignment horizontal="center" vertical="center"/>
    </xf>
    <xf numFmtId="165" fontId="16" fillId="0" borderId="7" xfId="1" applyFont="1" applyFill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17" fillId="0" borderId="38" xfId="0" applyFont="1" applyBorder="1" applyAlignment="1">
      <alignment horizontal="right" vertical="center"/>
    </xf>
    <xf numFmtId="0" fontId="17" fillId="0" borderId="59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165" fontId="69" fillId="0" borderId="0" xfId="0" applyNumberFormat="1" applyFont="1" applyAlignment="1">
      <alignment vertical="center"/>
    </xf>
    <xf numFmtId="165" fontId="69" fillId="0" borderId="0" xfId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23" fillId="0" borderId="38" xfId="0" applyFont="1" applyBorder="1" applyAlignment="1">
      <alignment vertical="center"/>
    </xf>
    <xf numFmtId="0" fontId="16" fillId="0" borderId="34" xfId="0" applyFont="1" applyBorder="1" applyAlignment="1">
      <alignment horizontal="right" vertical="center"/>
    </xf>
    <xf numFmtId="0" fontId="16" fillId="0" borderId="39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3" fontId="16" fillId="0" borderId="34" xfId="0" applyNumberFormat="1" applyFont="1" applyBorder="1" applyAlignment="1">
      <alignment horizontal="center" vertical="center"/>
    </xf>
    <xf numFmtId="165" fontId="16" fillId="0" borderId="34" xfId="1" applyFont="1" applyFill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6" fillId="0" borderId="35" xfId="0" applyFont="1" applyBorder="1" applyAlignment="1">
      <alignment horizontal="right" vertical="center"/>
    </xf>
    <xf numFmtId="165" fontId="17" fillId="0" borderId="35" xfId="1" applyFont="1" applyFill="1" applyBorder="1" applyAlignment="1">
      <alignment vertical="center"/>
    </xf>
    <xf numFmtId="165" fontId="18" fillId="0" borderId="35" xfId="1" applyFont="1" applyFill="1" applyBorder="1" applyAlignment="1">
      <alignment vertical="center"/>
    </xf>
    <xf numFmtId="165" fontId="5" fillId="0" borderId="7" xfId="4" applyNumberFormat="1" applyFont="1" applyBorder="1" applyAlignment="1">
      <alignment horizontal="right" vertical="center"/>
    </xf>
    <xf numFmtId="165" fontId="5" fillId="0" borderId="11" xfId="1" applyFont="1" applyFill="1" applyBorder="1" applyAlignment="1">
      <alignment horizontal="right"/>
    </xf>
    <xf numFmtId="0" fontId="5" fillId="0" borderId="11" xfId="0" applyFont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0" fontId="65" fillId="0" borderId="1" xfId="12" applyFont="1" applyBorder="1" applyAlignment="1">
      <alignment vertical="center"/>
    </xf>
    <xf numFmtId="0" fontId="65" fillId="0" borderId="2" xfId="0" applyFont="1" applyBorder="1" applyAlignment="1">
      <alignment horizontal="center"/>
    </xf>
    <xf numFmtId="0" fontId="6" fillId="0" borderId="38" xfId="6" applyFont="1" applyBorder="1" applyAlignment="1">
      <alignment horizontal="left"/>
    </xf>
    <xf numFmtId="0" fontId="6" fillId="0" borderId="59" xfId="6" applyFont="1" applyBorder="1" applyAlignment="1">
      <alignment horizontal="left"/>
    </xf>
    <xf numFmtId="0" fontId="6" fillId="0" borderId="1" xfId="6" applyFont="1" applyBorder="1" applyAlignment="1">
      <alignment horizontal="left"/>
    </xf>
    <xf numFmtId="0" fontId="6" fillId="0" borderId="60" xfId="6" applyFont="1" applyBorder="1" applyAlignment="1">
      <alignment horizontal="left"/>
    </xf>
    <xf numFmtId="0" fontId="38" fillId="0" borderId="38" xfId="6" applyFont="1" applyBorder="1" applyAlignment="1">
      <alignment horizontal="left"/>
    </xf>
    <xf numFmtId="0" fontId="73" fillId="0" borderId="0" xfId="6" applyFont="1" applyAlignment="1">
      <alignment horizontal="left"/>
    </xf>
    <xf numFmtId="0" fontId="5" fillId="0" borderId="7" xfId="6" applyFont="1" applyBorder="1" applyAlignment="1">
      <alignment horizontal="right"/>
    </xf>
    <xf numFmtId="0" fontId="74" fillId="0" borderId="0" xfId="0" applyFont="1"/>
    <xf numFmtId="4" fontId="74" fillId="0" borderId="0" xfId="0" applyNumberFormat="1" applyFont="1"/>
    <xf numFmtId="0" fontId="57" fillId="0" borderId="59" xfId="0" applyFont="1" applyBorder="1" applyAlignment="1">
      <alignment horizontal="right"/>
    </xf>
    <xf numFmtId="0" fontId="5" fillId="0" borderId="10" xfId="12" applyFont="1" applyBorder="1" applyAlignment="1">
      <alignment vertical="center"/>
    </xf>
    <xf numFmtId="0" fontId="10" fillId="0" borderId="0" xfId="0" applyFont="1" applyAlignment="1">
      <alignment horizontal="left"/>
    </xf>
    <xf numFmtId="165" fontId="5" fillId="3" borderId="60" xfId="1" applyFont="1" applyFill="1" applyBorder="1" applyAlignment="1">
      <alignment horizontal="center"/>
    </xf>
    <xf numFmtId="165" fontId="5" fillId="0" borderId="11" xfId="1" applyFont="1" applyFill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5" fontId="16" fillId="0" borderId="1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7" fontId="16" fillId="0" borderId="2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0" xfId="0" applyFont="1" applyBorder="1" applyAlignment="1">
      <alignment horizontal="right" vertical="center"/>
    </xf>
    <xf numFmtId="0" fontId="24" fillId="0" borderId="47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165" fontId="16" fillId="0" borderId="30" xfId="0" applyNumberFormat="1" applyFont="1" applyBorder="1" applyAlignment="1">
      <alignment horizontal="right" vertical="center"/>
    </xf>
    <xf numFmtId="0" fontId="16" fillId="0" borderId="32" xfId="0" applyFont="1" applyBorder="1" applyAlignment="1">
      <alignment horizontal="center" vertical="center"/>
    </xf>
    <xf numFmtId="0" fontId="18" fillId="0" borderId="30" xfId="0" applyFont="1" applyBorder="1" applyAlignment="1">
      <alignment vertical="center"/>
    </xf>
    <xf numFmtId="0" fontId="68" fillId="0" borderId="38" xfId="0" applyFont="1" applyBorder="1" applyAlignment="1">
      <alignment vertical="center"/>
    </xf>
    <xf numFmtId="0" fontId="68" fillId="0" borderId="10" xfId="0" applyFont="1" applyBorder="1" applyAlignment="1">
      <alignment vertical="center"/>
    </xf>
    <xf numFmtId="0" fontId="69" fillId="0" borderId="2" xfId="0" applyFont="1" applyBorder="1" applyAlignment="1">
      <alignment vertical="center"/>
    </xf>
    <xf numFmtId="0" fontId="69" fillId="0" borderId="11" xfId="0" applyFont="1" applyBorder="1" applyAlignment="1">
      <alignment vertical="center"/>
    </xf>
    <xf numFmtId="0" fontId="69" fillId="0" borderId="60" xfId="0" applyFont="1" applyBorder="1" applyAlignment="1">
      <alignment vertical="center"/>
    </xf>
    <xf numFmtId="0" fontId="69" fillId="0" borderId="1" xfId="0" applyFont="1" applyBorder="1" applyAlignment="1">
      <alignment vertical="center"/>
    </xf>
    <xf numFmtId="0" fontId="69" fillId="0" borderId="38" xfId="0" applyFont="1" applyBorder="1" applyAlignment="1">
      <alignment vertical="center"/>
    </xf>
    <xf numFmtId="0" fontId="71" fillId="0" borderId="60" xfId="0" applyFont="1" applyBorder="1" applyAlignment="1">
      <alignment vertical="center"/>
    </xf>
    <xf numFmtId="0" fontId="69" fillId="0" borderId="59" xfId="0" applyFont="1" applyBorder="1" applyAlignment="1">
      <alignment vertical="center"/>
    </xf>
    <xf numFmtId="0" fontId="68" fillId="0" borderId="59" xfId="0" applyFont="1" applyBorder="1" applyAlignment="1">
      <alignment vertical="center"/>
    </xf>
    <xf numFmtId="0" fontId="18" fillId="0" borderId="38" xfId="0" quotePrefix="1" applyFont="1" applyBorder="1" applyAlignment="1">
      <alignment horizontal="center" vertical="center"/>
    </xf>
    <xf numFmtId="0" fontId="70" fillId="0" borderId="59" xfId="0" applyFont="1" applyBorder="1" applyAlignment="1">
      <alignment vertical="center"/>
    </xf>
    <xf numFmtId="0" fontId="69" fillId="0" borderId="60" xfId="0" applyFont="1" applyBorder="1"/>
    <xf numFmtId="0" fontId="71" fillId="0" borderId="60" xfId="0" applyFont="1" applyBorder="1"/>
    <xf numFmtId="0" fontId="5" fillId="0" borderId="10" xfId="0" applyFont="1" applyBorder="1" applyAlignment="1">
      <alignment horizontal="left"/>
    </xf>
    <xf numFmtId="0" fontId="18" fillId="0" borderId="1" xfId="0" applyFont="1" applyBorder="1"/>
    <xf numFmtId="0" fontId="18" fillId="0" borderId="2" xfId="0" applyFont="1" applyBorder="1" applyAlignment="1">
      <alignment horizontal="left"/>
    </xf>
    <xf numFmtId="0" fontId="18" fillId="0" borderId="0" xfId="0" applyFont="1" applyAlignment="1">
      <alignment horizontal="right"/>
    </xf>
    <xf numFmtId="0" fontId="24" fillId="0" borderId="31" xfId="0" applyFont="1" applyBorder="1"/>
    <xf numFmtId="165" fontId="16" fillId="0" borderId="30" xfId="0" applyNumberFormat="1" applyFont="1" applyBorder="1" applyAlignment="1">
      <alignment horizontal="right"/>
    </xf>
    <xf numFmtId="0" fontId="17" fillId="0" borderId="10" xfId="0" applyFont="1" applyBorder="1"/>
    <xf numFmtId="0" fontId="63" fillId="0" borderId="10" xfId="0" applyFont="1" applyBorder="1" applyAlignment="1">
      <alignment horizontal="left"/>
    </xf>
    <xf numFmtId="0" fontId="29" fillId="0" borderId="59" xfId="0" applyFont="1" applyBorder="1"/>
    <xf numFmtId="0" fontId="63" fillId="0" borderId="0" xfId="0" applyFont="1"/>
    <xf numFmtId="0" fontId="6" fillId="0" borderId="59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38" fillId="0" borderId="38" xfId="0" applyFont="1" applyBorder="1"/>
    <xf numFmtId="0" fontId="56" fillId="0" borderId="0" xfId="0" applyFont="1"/>
    <xf numFmtId="0" fontId="64" fillId="0" borderId="59" xfId="0" applyFont="1" applyBorder="1"/>
    <xf numFmtId="0" fontId="23" fillId="0" borderId="38" xfId="0" applyFont="1" applyBorder="1"/>
    <xf numFmtId="0" fontId="63" fillId="0" borderId="59" xfId="0" applyFont="1" applyBorder="1"/>
    <xf numFmtId="0" fontId="18" fillId="0" borderId="59" xfId="0" applyFont="1" applyBorder="1"/>
    <xf numFmtId="0" fontId="23" fillId="0" borderId="38" xfId="0" applyFont="1" applyBorder="1" applyAlignment="1">
      <alignment horizontal="left"/>
    </xf>
    <xf numFmtId="2" fontId="17" fillId="0" borderId="59" xfId="0" applyNumberFormat="1" applyFont="1" applyBorder="1" applyAlignment="1">
      <alignment horizontal="left"/>
    </xf>
    <xf numFmtId="0" fontId="17" fillId="0" borderId="59" xfId="0" applyFont="1" applyBorder="1" applyAlignment="1">
      <alignment horizontal="right"/>
    </xf>
    <xf numFmtId="0" fontId="6" fillId="0" borderId="38" xfId="0" applyFont="1" applyBorder="1" applyAlignment="1">
      <alignment horizontal="left"/>
    </xf>
    <xf numFmtId="0" fontId="65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165" fontId="5" fillId="0" borderId="60" xfId="0" applyNumberFormat="1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38" fillId="0" borderId="38" xfId="0" applyFont="1" applyBorder="1" applyAlignment="1">
      <alignment horizontal="left"/>
    </xf>
    <xf numFmtId="0" fontId="56" fillId="0" borderId="0" xfId="0" applyFont="1" applyAlignment="1">
      <alignment horizontal="left"/>
    </xf>
    <xf numFmtId="0" fontId="21" fillId="0" borderId="38" xfId="0" applyFont="1" applyBorder="1" applyAlignment="1">
      <alignment horizontal="right"/>
    </xf>
    <xf numFmtId="0" fontId="21" fillId="0" borderId="59" xfId="0" applyFont="1" applyBorder="1" applyAlignment="1">
      <alignment horizontal="right"/>
    </xf>
    <xf numFmtId="165" fontId="21" fillId="0" borderId="60" xfId="0" applyNumberFormat="1" applyFont="1" applyBorder="1" applyAlignment="1">
      <alignment horizontal="right"/>
    </xf>
    <xf numFmtId="0" fontId="59" fillId="0" borderId="38" xfId="0" applyFont="1" applyBorder="1"/>
    <xf numFmtId="0" fontId="58" fillId="0" borderId="0" xfId="0" applyFont="1"/>
    <xf numFmtId="0" fontId="21" fillId="0" borderId="0" xfId="0" applyFont="1"/>
    <xf numFmtId="0" fontId="25" fillId="0" borderId="38" xfId="0" applyFont="1" applyBorder="1"/>
    <xf numFmtId="0" fontId="16" fillId="0" borderId="38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8" fillId="0" borderId="0" xfId="0" applyFont="1"/>
    <xf numFmtId="165" fontId="5" fillId="0" borderId="30" xfId="1" applyFont="1" applyFill="1" applyBorder="1" applyAlignment="1">
      <alignment horizontal="center"/>
    </xf>
    <xf numFmtId="165" fontId="6" fillId="0" borderId="38" xfId="1" applyFont="1" applyFill="1" applyBorder="1" applyAlignment="1">
      <alignment horizontal="center"/>
    </xf>
    <xf numFmtId="4" fontId="6" fillId="0" borderId="59" xfId="1" applyNumberFormat="1" applyFont="1" applyFill="1" applyBorder="1"/>
    <xf numFmtId="4" fontId="6" fillId="0" borderId="38" xfId="1" applyNumberFormat="1" applyFont="1" applyFill="1" applyBorder="1"/>
    <xf numFmtId="4" fontId="6" fillId="0" borderId="1" xfId="1" applyNumberFormat="1" applyFont="1" applyFill="1" applyBorder="1"/>
    <xf numFmtId="165" fontId="5" fillId="0" borderId="60" xfId="1" applyFont="1" applyFill="1" applyBorder="1" applyProtection="1"/>
    <xf numFmtId="4" fontId="5" fillId="0" borderId="11" xfId="1" applyNumberFormat="1" applyFont="1" applyFill="1" applyBorder="1" applyProtection="1"/>
    <xf numFmtId="165" fontId="10" fillId="0" borderId="35" xfId="1" applyFont="1" applyFill="1" applyBorder="1"/>
    <xf numFmtId="0" fontId="5" fillId="0" borderId="0" xfId="6" applyFont="1"/>
    <xf numFmtId="0" fontId="6" fillId="0" borderId="1" xfId="6" applyFont="1" applyBorder="1" applyAlignment="1">
      <alignment horizontal="right"/>
    </xf>
    <xf numFmtId="0" fontId="6" fillId="0" borderId="1" xfId="6" applyFont="1" applyBorder="1"/>
    <xf numFmtId="0" fontId="5" fillId="0" borderId="1" xfId="6" applyFont="1" applyBorder="1"/>
    <xf numFmtId="1" fontId="5" fillId="0" borderId="1" xfId="6" applyNumberFormat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6" fillId="0" borderId="2" xfId="6" applyFont="1" applyBorder="1" applyAlignment="1">
      <alignment horizontal="left"/>
    </xf>
    <xf numFmtId="0" fontId="6" fillId="0" borderId="2" xfId="6" applyFont="1" applyBorder="1" applyAlignment="1">
      <alignment horizontal="right"/>
    </xf>
    <xf numFmtId="0" fontId="6" fillId="0" borderId="2" xfId="6" applyFont="1" applyBorder="1"/>
    <xf numFmtId="1" fontId="5" fillId="0" borderId="2" xfId="6" applyNumberFormat="1" applyFont="1" applyBorder="1" applyAlignment="1">
      <alignment horizontal="center"/>
    </xf>
    <xf numFmtId="0" fontId="5" fillId="0" borderId="2" xfId="6" applyFont="1" applyBorder="1"/>
    <xf numFmtId="0" fontId="5" fillId="0" borderId="2" xfId="6" applyFont="1" applyBorder="1" applyAlignment="1">
      <alignment horizontal="center"/>
    </xf>
    <xf numFmtId="0" fontId="8" fillId="0" borderId="2" xfId="6" applyFont="1" applyBorder="1" applyAlignment="1">
      <alignment horizontal="right"/>
    </xf>
    <xf numFmtId="0" fontId="8" fillId="0" borderId="2" xfId="6" applyFont="1" applyBorder="1"/>
    <xf numFmtId="0" fontId="62" fillId="0" borderId="2" xfId="6" applyFont="1" applyBorder="1"/>
    <xf numFmtId="0" fontId="6" fillId="0" borderId="2" xfId="6" applyFont="1" applyBorder="1" applyAlignment="1">
      <alignment horizontal="left" vertical="center"/>
    </xf>
    <xf numFmtId="0" fontId="6" fillId="0" borderId="2" xfId="6" applyFont="1" applyBorder="1" applyAlignment="1">
      <alignment horizontal="right" vertical="center"/>
    </xf>
    <xf numFmtId="167" fontId="5" fillId="0" borderId="2" xfId="6" applyNumberFormat="1" applyFont="1" applyBorder="1"/>
    <xf numFmtId="0" fontId="5" fillId="0" borderId="2" xfId="6" applyFont="1" applyBorder="1" applyAlignment="1">
      <alignment horizontal="left"/>
    </xf>
    <xf numFmtId="0" fontId="6" fillId="0" borderId="0" xfId="6" applyFont="1" applyAlignment="1">
      <alignment horizontal="center"/>
    </xf>
    <xf numFmtId="0" fontId="5" fillId="0" borderId="0" xfId="6" applyFont="1" applyAlignment="1">
      <alignment horizontal="right"/>
    </xf>
    <xf numFmtId="0" fontId="6" fillId="0" borderId="0" xfId="6" applyFont="1"/>
    <xf numFmtId="1" fontId="5" fillId="0" borderId="0" xfId="6" applyNumberFormat="1" applyFont="1" applyAlignment="1">
      <alignment horizontal="center"/>
    </xf>
    <xf numFmtId="0" fontId="5" fillId="0" borderId="0" xfId="6" applyFont="1" applyAlignment="1">
      <alignment horizontal="center"/>
    </xf>
    <xf numFmtId="0" fontId="6" fillId="0" borderId="28" xfId="6" applyFont="1" applyBorder="1" applyAlignment="1">
      <alignment horizontal="center"/>
    </xf>
    <xf numFmtId="0" fontId="6" fillId="0" borderId="29" xfId="6" applyFont="1" applyBorder="1" applyAlignment="1">
      <alignment horizontal="center"/>
    </xf>
    <xf numFmtId="0" fontId="6" fillId="0" borderId="30" xfId="6" applyFont="1" applyBorder="1" applyAlignment="1">
      <alignment horizontal="right"/>
    </xf>
    <xf numFmtId="0" fontId="9" fillId="0" borderId="61" xfId="6" applyFont="1" applyBorder="1"/>
    <xf numFmtId="0" fontId="9" fillId="0" borderId="27" xfId="6" applyFont="1" applyBorder="1"/>
    <xf numFmtId="0" fontId="5" fillId="0" borderId="27" xfId="6" applyFont="1" applyBorder="1" applyAlignment="1">
      <alignment horizontal="center"/>
    </xf>
    <xf numFmtId="0" fontId="5" fillId="0" borderId="32" xfId="6" applyFont="1" applyBorder="1" applyAlignment="1">
      <alignment horizontal="center"/>
    </xf>
    <xf numFmtId="0" fontId="10" fillId="0" borderId="30" xfId="6" applyFont="1" applyBorder="1"/>
    <xf numFmtId="0" fontId="74" fillId="0" borderId="0" xfId="6" applyFont="1"/>
    <xf numFmtId="0" fontId="6" fillId="0" borderId="38" xfId="6" applyFont="1" applyBorder="1" applyAlignment="1">
      <alignment horizontal="right"/>
    </xf>
    <xf numFmtId="0" fontId="6" fillId="0" borderId="10" xfId="6" applyFont="1" applyBorder="1" applyAlignment="1">
      <alignment horizontal="left"/>
    </xf>
    <xf numFmtId="0" fontId="6" fillId="0" borderId="10" xfId="6" applyFont="1" applyBorder="1"/>
    <xf numFmtId="0" fontId="6" fillId="0" borderId="2" xfId="6" applyFont="1" applyBorder="1" applyAlignment="1">
      <alignment horizontal="center"/>
    </xf>
    <xf numFmtId="0" fontId="6" fillId="0" borderId="11" xfId="6" applyFont="1" applyBorder="1" applyAlignment="1">
      <alignment horizontal="center"/>
    </xf>
    <xf numFmtId="0" fontId="6" fillId="0" borderId="60" xfId="6" applyFont="1" applyBorder="1" applyAlignment="1">
      <alignment horizontal="center"/>
    </xf>
    <xf numFmtId="0" fontId="38" fillId="0" borderId="38" xfId="6" applyFont="1" applyBorder="1"/>
    <xf numFmtId="0" fontId="73" fillId="0" borderId="0" xfId="6" applyFont="1"/>
    <xf numFmtId="0" fontId="5" fillId="0" borderId="38" xfId="6" applyFont="1" applyBorder="1" applyAlignment="1">
      <alignment horizontal="right"/>
    </xf>
    <xf numFmtId="0" fontId="5" fillId="0" borderId="59" xfId="6" applyFont="1" applyBorder="1" applyAlignment="1">
      <alignment horizontal="right"/>
    </xf>
    <xf numFmtId="0" fontId="5" fillId="0" borderId="10" xfId="6" applyFont="1" applyBorder="1"/>
    <xf numFmtId="0" fontId="6" fillId="0" borderId="1" xfId="6" applyFont="1" applyBorder="1" applyAlignment="1">
      <alignment horizontal="center"/>
    </xf>
    <xf numFmtId="0" fontId="5" fillId="0" borderId="60" xfId="6" applyFont="1" applyBorder="1" applyAlignment="1">
      <alignment horizontal="center"/>
    </xf>
    <xf numFmtId="0" fontId="10" fillId="0" borderId="38" xfId="6" applyFont="1" applyBorder="1" applyAlignment="1">
      <alignment horizontal="center"/>
    </xf>
    <xf numFmtId="0" fontId="72" fillId="0" borderId="0" xfId="6" applyFont="1"/>
    <xf numFmtId="0" fontId="5" fillId="0" borderId="59" xfId="6" applyFont="1" applyBorder="1"/>
    <xf numFmtId="0" fontId="10" fillId="0" borderId="38" xfId="6" applyFont="1" applyBorder="1"/>
    <xf numFmtId="0" fontId="5" fillId="0" borderId="1" xfId="12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0" xfId="0" applyFont="1" applyBorder="1"/>
    <xf numFmtId="165" fontId="72" fillId="0" borderId="0" xfId="0" applyNumberFormat="1" applyFont="1"/>
    <xf numFmtId="0" fontId="5" fillId="0" borderId="5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2" fontId="6" fillId="0" borderId="59" xfId="6" applyNumberFormat="1" applyFont="1" applyBorder="1" applyAlignment="1">
      <alignment horizontal="left"/>
    </xf>
    <xf numFmtId="0" fontId="6" fillId="0" borderId="59" xfId="6" applyFont="1" applyBorder="1"/>
    <xf numFmtId="0" fontId="5" fillId="0" borderId="59" xfId="6" applyFont="1" applyBorder="1" applyAlignment="1">
      <alignment horizontal="left"/>
    </xf>
    <xf numFmtId="43" fontId="72" fillId="0" borderId="0" xfId="0" applyNumberFormat="1" applyFont="1"/>
    <xf numFmtId="0" fontId="5" fillId="0" borderId="10" xfId="6" applyFont="1" applyBorder="1" applyAlignment="1">
      <alignment horizontal="right"/>
    </xf>
    <xf numFmtId="0" fontId="5" fillId="0" borderId="11" xfId="6" applyFont="1" applyBorder="1" applyAlignment="1">
      <alignment horizontal="center"/>
    </xf>
    <xf numFmtId="0" fontId="10" fillId="0" borderId="7" xfId="6" applyFont="1" applyBorder="1"/>
    <xf numFmtId="165" fontId="5" fillId="0" borderId="60" xfId="0" applyNumberFormat="1" applyFont="1" applyBorder="1" applyAlignment="1">
      <alignment horizontal="center"/>
    </xf>
    <xf numFmtId="0" fontId="5" fillId="0" borderId="35" xfId="6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9" fillId="0" borderId="47" xfId="0" applyFont="1" applyBorder="1"/>
    <xf numFmtId="0" fontId="6" fillId="0" borderId="10" xfId="0" applyFont="1" applyBorder="1" applyAlignment="1">
      <alignment horizontal="left"/>
    </xf>
    <xf numFmtId="0" fontId="6" fillId="0" borderId="11" xfId="0" applyFont="1" applyBorder="1"/>
    <xf numFmtId="0" fontId="38" fillId="0" borderId="7" xfId="0" applyFont="1" applyBorder="1" applyAlignment="1">
      <alignment horizontal="center"/>
    </xf>
    <xf numFmtId="0" fontId="73" fillId="0" borderId="0" xfId="0" applyFont="1"/>
    <xf numFmtId="165" fontId="74" fillId="0" borderId="0" xfId="0" applyNumberFormat="1" applyFont="1"/>
    <xf numFmtId="2" fontId="5" fillId="0" borderId="7" xfId="0" applyNumberFormat="1" applyFont="1" applyBorder="1" applyAlignment="1">
      <alignment horizontal="right"/>
    </xf>
    <xf numFmtId="166" fontId="6" fillId="0" borderId="7" xfId="0" applyNumberFormat="1" applyFont="1" applyBorder="1" applyAlignment="1">
      <alignment horizontal="left"/>
    </xf>
    <xf numFmtId="0" fontId="73" fillId="0" borderId="0" xfId="0" applyFont="1" applyAlignment="1">
      <alignment horizontal="left"/>
    </xf>
    <xf numFmtId="3" fontId="6" fillId="0" borderId="11" xfId="0" applyNumberFormat="1" applyFont="1" applyBorder="1" applyAlignment="1">
      <alignment horizontal="center"/>
    </xf>
    <xf numFmtId="0" fontId="38" fillId="0" borderId="7" xfId="0" quotePrefix="1" applyFont="1" applyBorder="1" applyAlignment="1">
      <alignment horizontal="left"/>
    </xf>
    <xf numFmtId="3" fontId="5" fillId="0" borderId="0" xfId="0" applyNumberFormat="1" applyFont="1" applyAlignment="1">
      <alignment horizontal="center"/>
    </xf>
    <xf numFmtId="165" fontId="5" fillId="0" borderId="0" xfId="1" applyFont="1" applyFill="1" applyBorder="1"/>
    <xf numFmtId="165" fontId="38" fillId="0" borderId="0" xfId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165" fontId="5" fillId="0" borderId="0" xfId="1" applyFont="1" applyFill="1" applyBorder="1" applyAlignment="1">
      <alignment horizontal="left" indent="1"/>
    </xf>
    <xf numFmtId="0" fontId="6" fillId="0" borderId="2" xfId="12" applyFont="1" applyBorder="1" applyAlignment="1">
      <alignment horizontal="left" vertical="center"/>
    </xf>
    <xf numFmtId="0" fontId="10" fillId="0" borderId="7" xfId="0" applyFont="1" applyBorder="1"/>
    <xf numFmtId="165" fontId="17" fillId="0" borderId="28" xfId="0" applyNumberFormat="1" applyFont="1" applyBorder="1" applyAlignment="1">
      <alignment horizontal="center" vertical="center"/>
    </xf>
    <xf numFmtId="165" fontId="16" fillId="0" borderId="60" xfId="1" applyFont="1" applyBorder="1"/>
    <xf numFmtId="165" fontId="21" fillId="0" borderId="2" xfId="0" applyNumberFormat="1" applyFont="1" applyBorder="1" applyAlignment="1">
      <alignment vertical="center"/>
    </xf>
    <xf numFmtId="165" fontId="21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165" fontId="69" fillId="0" borderId="60" xfId="0" applyNumberFormat="1" applyFont="1" applyBorder="1" applyAlignment="1">
      <alignment vertical="center"/>
    </xf>
    <xf numFmtId="165" fontId="16" fillId="0" borderId="60" xfId="1" applyFont="1" applyFill="1" applyBorder="1" applyAlignment="1">
      <alignment horizontal="right" vertical="center"/>
    </xf>
    <xf numFmtId="165" fontId="69" fillId="0" borderId="60" xfId="0" applyNumberFormat="1" applyFont="1" applyBorder="1"/>
    <xf numFmtId="165" fontId="17" fillId="0" borderId="60" xfId="1" applyFont="1" applyFill="1" applyBorder="1" applyAlignment="1">
      <alignment horizontal="right" vertical="center"/>
    </xf>
    <xf numFmtId="165" fontId="16" fillId="0" borderId="37" xfId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30" xfId="1" applyFont="1" applyFill="1" applyBorder="1" applyAlignment="1">
      <alignment vertical="center"/>
    </xf>
    <xf numFmtId="165" fontId="69" fillId="0" borderId="1" xfId="0" applyNumberFormat="1" applyFont="1" applyBorder="1" applyAlignment="1">
      <alignment vertical="center"/>
    </xf>
    <xf numFmtId="165" fontId="16" fillId="0" borderId="59" xfId="1" applyFont="1" applyFill="1" applyBorder="1" applyAlignment="1">
      <alignment vertical="center"/>
    </xf>
    <xf numFmtId="165" fontId="69" fillId="0" borderId="11" xfId="0" applyNumberFormat="1" applyFont="1" applyBorder="1"/>
    <xf numFmtId="165" fontId="16" fillId="0" borderId="7" xfId="1" applyFont="1" applyFill="1" applyBorder="1" applyAlignment="1">
      <alignment horizontal="center" vertical="center"/>
    </xf>
    <xf numFmtId="165" fontId="17" fillId="0" borderId="2" xfId="0" applyNumberFormat="1" applyFont="1" applyBorder="1" applyAlignment="1">
      <alignment vertical="center"/>
    </xf>
    <xf numFmtId="165" fontId="17" fillId="0" borderId="2" xfId="0" applyNumberFormat="1" applyFont="1" applyBorder="1" applyAlignment="1">
      <alignment horizontal="right" vertical="center"/>
    </xf>
    <xf numFmtId="165" fontId="16" fillId="0" borderId="1" xfId="1" applyFont="1" applyFill="1" applyBorder="1" applyAlignment="1">
      <alignment vertical="center"/>
    </xf>
    <xf numFmtId="165" fontId="16" fillId="0" borderId="35" xfId="1" applyFont="1" applyFill="1" applyBorder="1" applyAlignment="1">
      <alignment vertical="center"/>
    </xf>
    <xf numFmtId="175" fontId="16" fillId="0" borderId="30" xfId="1" applyNumberFormat="1" applyFont="1" applyFill="1" applyBorder="1"/>
    <xf numFmtId="175" fontId="16" fillId="0" borderId="59" xfId="1" applyNumberFormat="1" applyFont="1" applyFill="1" applyBorder="1"/>
    <xf numFmtId="175" fontId="16" fillId="0" borderId="60" xfId="0" applyNumberFormat="1" applyFont="1" applyBorder="1" applyAlignment="1">
      <alignment horizontal="right"/>
    </xf>
    <xf numFmtId="175" fontId="16" fillId="0" borderId="1" xfId="1" applyNumberFormat="1" applyFont="1" applyFill="1" applyBorder="1"/>
    <xf numFmtId="165" fontId="21" fillId="0" borderId="2" xfId="0" applyNumberFormat="1" applyFont="1" applyBorder="1"/>
    <xf numFmtId="165" fontId="21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16" fillId="0" borderId="7" xfId="0" applyNumberFormat="1" applyFont="1" applyBorder="1"/>
    <xf numFmtId="165" fontId="5" fillId="0" borderId="2" xfId="0" applyNumberFormat="1" applyFont="1" applyBorder="1"/>
    <xf numFmtId="165" fontId="5" fillId="0" borderId="30" xfId="0" applyNumberFormat="1" applyFont="1" applyBorder="1" applyAlignment="1">
      <alignment horizontal="right"/>
    </xf>
    <xf numFmtId="165" fontId="6" fillId="0" borderId="7" xfId="0" applyNumberFormat="1" applyFont="1" applyBorder="1"/>
    <xf numFmtId="165" fontId="5" fillId="0" borderId="38" xfId="1" applyFont="1" applyFill="1" applyBorder="1" applyAlignment="1">
      <alignment horizontal="right"/>
    </xf>
    <xf numFmtId="165" fontId="5" fillId="0" borderId="38" xfId="0" applyNumberFormat="1" applyFont="1" applyBorder="1" applyAlignment="1">
      <alignment horizontal="right"/>
    </xf>
    <xf numFmtId="165" fontId="6" fillId="0" borderId="28" xfId="0" applyNumberFormat="1" applyFont="1" applyBorder="1" applyAlignment="1">
      <alignment horizontal="center"/>
    </xf>
    <xf numFmtId="165" fontId="6" fillId="0" borderId="29" xfId="0" applyNumberFormat="1" applyFont="1" applyBorder="1" applyAlignment="1">
      <alignment horizontal="center"/>
    </xf>
    <xf numFmtId="165" fontId="5" fillId="0" borderId="30" xfId="1" applyFont="1" applyFill="1" applyBorder="1"/>
    <xf numFmtId="165" fontId="6" fillId="0" borderId="7" xfId="1" applyFont="1" applyFill="1" applyBorder="1" applyProtection="1"/>
    <xf numFmtId="165" fontId="6" fillId="0" borderId="7" xfId="1" applyFont="1" applyFill="1" applyBorder="1"/>
    <xf numFmtId="165" fontId="6" fillId="0" borderId="7" xfId="1" applyFont="1" applyFill="1" applyBorder="1" applyAlignment="1">
      <alignment horizontal="left" indent="1"/>
    </xf>
    <xf numFmtId="2" fontId="17" fillId="0" borderId="28" xfId="0" applyNumberFormat="1" applyFont="1" applyBorder="1" applyAlignment="1">
      <alignment horizontal="center"/>
    </xf>
    <xf numFmtId="2" fontId="17" fillId="0" borderId="29" xfId="0" applyNumberFormat="1" applyFont="1" applyBorder="1" applyAlignment="1">
      <alignment horizontal="center"/>
    </xf>
    <xf numFmtId="2" fontId="16" fillId="0" borderId="32" xfId="0" applyNumberFormat="1" applyFont="1" applyBorder="1" applyAlignment="1">
      <alignment horizontal="center"/>
    </xf>
    <xf numFmtId="2" fontId="16" fillId="0" borderId="30" xfId="1" applyNumberFormat="1" applyFont="1" applyFill="1" applyBorder="1"/>
    <xf numFmtId="2" fontId="16" fillId="0" borderId="7" xfId="0" applyNumberFormat="1" applyFont="1" applyBorder="1" applyAlignment="1">
      <alignment horizontal="center"/>
    </xf>
    <xf numFmtId="2" fontId="16" fillId="0" borderId="7" xfId="1" applyNumberFormat="1" applyFont="1" applyFill="1" applyBorder="1" applyAlignment="1" applyProtection="1">
      <alignment horizontal="left"/>
    </xf>
    <xf numFmtId="2" fontId="16" fillId="0" borderId="7" xfId="1" applyNumberFormat="1" applyFont="1" applyFill="1" applyBorder="1" applyAlignment="1">
      <alignment horizontal="left"/>
    </xf>
    <xf numFmtId="2" fontId="16" fillId="0" borderId="7" xfId="1" applyNumberFormat="1" applyFont="1" applyFill="1" applyBorder="1" applyAlignment="1">
      <alignment horizontal="left" indent="1"/>
    </xf>
    <xf numFmtId="2" fontId="5" fillId="0" borderId="7" xfId="0" applyNumberFormat="1" applyFont="1" applyBorder="1" applyAlignment="1">
      <alignment horizontal="center"/>
    </xf>
    <xf numFmtId="2" fontId="5" fillId="0" borderId="7" xfId="1" applyNumberFormat="1" applyFont="1" applyFill="1" applyBorder="1" applyAlignment="1" applyProtection="1">
      <alignment horizontal="left"/>
    </xf>
    <xf numFmtId="2" fontId="5" fillId="0" borderId="7" xfId="1" applyNumberFormat="1" applyFont="1" applyFill="1" applyBorder="1" applyAlignment="1">
      <alignment horizontal="left"/>
    </xf>
    <xf numFmtId="2" fontId="5" fillId="0" borderId="7" xfId="1" applyNumberFormat="1" applyFont="1" applyFill="1" applyBorder="1" applyAlignment="1">
      <alignment horizontal="left" indent="1"/>
    </xf>
    <xf numFmtId="2" fontId="16" fillId="0" borderId="11" xfId="1" applyNumberFormat="1" applyFont="1" applyFill="1" applyBorder="1" applyProtection="1"/>
    <xf numFmtId="2" fontId="5" fillId="0" borderId="7" xfId="0" applyNumberFormat="1" applyFont="1" applyBorder="1" applyAlignment="1" applyProtection="1">
      <alignment horizontal="center"/>
      <protection locked="0"/>
    </xf>
    <xf numFmtId="2" fontId="5" fillId="0" borderId="7" xfId="1" applyNumberFormat="1" applyFont="1" applyFill="1" applyBorder="1" applyProtection="1"/>
    <xf numFmtId="2" fontId="5" fillId="0" borderId="11" xfId="1" applyNumberFormat="1" applyFont="1" applyFill="1" applyBorder="1" applyProtection="1"/>
    <xf numFmtId="2" fontId="5" fillId="0" borderId="7" xfId="22" applyNumberFormat="1" applyFont="1" applyFill="1" applyBorder="1" applyAlignment="1">
      <alignment horizontal="center" vertical="center"/>
    </xf>
    <xf numFmtId="2" fontId="5" fillId="0" borderId="33" xfId="22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16" fillId="0" borderId="38" xfId="1" applyNumberFormat="1" applyFont="1" applyFill="1" applyBorder="1" applyAlignment="1">
      <alignment horizontal="center"/>
    </xf>
    <xf numFmtId="2" fontId="5" fillId="0" borderId="60" xfId="1" applyNumberFormat="1" applyFont="1" applyFill="1" applyBorder="1" applyAlignment="1">
      <alignment horizontal="center" vertical="center"/>
    </xf>
    <xf numFmtId="2" fontId="16" fillId="0" borderId="60" xfId="0" applyNumberFormat="1" applyFont="1" applyBorder="1" applyAlignment="1">
      <alignment horizontal="center"/>
    </xf>
    <xf numFmtId="2" fontId="5" fillId="0" borderId="7" xfId="1" applyNumberFormat="1" applyFont="1" applyFill="1" applyBorder="1" applyAlignment="1">
      <alignment vertical="center"/>
    </xf>
    <xf numFmtId="2" fontId="16" fillId="0" borderId="11" xfId="1" applyNumberFormat="1" applyFont="1" applyFill="1" applyBorder="1"/>
    <xf numFmtId="2" fontId="58" fillId="0" borderId="7" xfId="0" applyNumberFormat="1" applyFont="1" applyBorder="1" applyAlignment="1">
      <alignment horizontal="center"/>
    </xf>
    <xf numFmtId="2" fontId="16" fillId="0" borderId="7" xfId="1" applyNumberFormat="1" applyFont="1" applyFill="1" applyBorder="1"/>
    <xf numFmtId="165" fontId="16" fillId="0" borderId="1" xfId="0" applyNumberFormat="1" applyFont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2" fontId="16" fillId="0" borderId="30" xfId="0" applyNumberFormat="1" applyFont="1" applyBorder="1" applyAlignment="1">
      <alignment horizontal="center"/>
    </xf>
    <xf numFmtId="2" fontId="16" fillId="0" borderId="11" xfId="1" applyNumberFormat="1" applyFont="1" applyFill="1" applyBorder="1" applyAlignment="1" applyProtection="1">
      <alignment horizontal="center"/>
    </xf>
    <xf numFmtId="2" fontId="16" fillId="0" borderId="11" xfId="1" applyNumberFormat="1" applyFont="1" applyFill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5" fillId="0" borderId="2" xfId="12" applyFont="1" applyBorder="1" applyAlignment="1">
      <alignment vertical="center"/>
    </xf>
    <xf numFmtId="0" fontId="5" fillId="0" borderId="11" xfId="12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10" fillId="0" borderId="7" xfId="0" applyFont="1" applyBorder="1" applyAlignment="1">
      <alignment horizontal="right"/>
    </xf>
    <xf numFmtId="0" fontId="10" fillId="0" borderId="38" xfId="0" quotePrefix="1" applyFont="1" applyBorder="1" applyAlignment="1">
      <alignment horizontal="center"/>
    </xf>
    <xf numFmtId="0" fontId="6" fillId="0" borderId="0" xfId="5" applyFont="1"/>
    <xf numFmtId="0" fontId="18" fillId="0" borderId="7" xfId="0" applyFont="1" applyBorder="1" applyAlignment="1">
      <alignment horizontal="right"/>
    </xf>
    <xf numFmtId="0" fontId="24" fillId="0" borderId="10" xfId="0" applyFont="1" applyBorder="1" applyAlignment="1">
      <alignment horizontal="left"/>
    </xf>
    <xf numFmtId="165" fontId="16" fillId="0" borderId="60" xfId="1" applyFont="1" applyFill="1" applyBorder="1" applyAlignment="1">
      <alignment horizontal="right"/>
    </xf>
    <xf numFmtId="3" fontId="16" fillId="0" borderId="60" xfId="0" applyNumberFormat="1" applyFont="1" applyBorder="1" applyAlignment="1">
      <alignment horizontal="center"/>
    </xf>
    <xf numFmtId="165" fontId="16" fillId="0" borderId="60" xfId="1" applyFont="1" applyFill="1" applyBorder="1"/>
    <xf numFmtId="0" fontId="17" fillId="0" borderId="27" xfId="0" applyFont="1" applyBorder="1" applyAlignment="1">
      <alignment horizontal="center"/>
    </xf>
    <xf numFmtId="0" fontId="68" fillId="0" borderId="1" xfId="0" applyFont="1" applyBorder="1" applyAlignment="1">
      <alignment horizontal="left" vertical="center"/>
    </xf>
    <xf numFmtId="0" fontId="16" fillId="0" borderId="59" xfId="0" applyFont="1" applyBorder="1" applyAlignment="1">
      <alignment horizontal="right" vertical="center"/>
    </xf>
    <xf numFmtId="0" fontId="68" fillId="0" borderId="1" xfId="0" applyFont="1" applyBorder="1" applyAlignment="1">
      <alignment vertical="center"/>
    </xf>
    <xf numFmtId="0" fontId="70" fillId="0" borderId="1" xfId="0" applyFont="1" applyBorder="1" applyAlignment="1">
      <alignment horizontal="right" vertical="center"/>
    </xf>
    <xf numFmtId="0" fontId="69" fillId="0" borderId="59" xfId="0" applyFont="1" applyBorder="1"/>
    <xf numFmtId="0" fontId="17" fillId="0" borderId="59" xfId="0" applyFont="1" applyBorder="1" applyAlignment="1">
      <alignment horizontal="left" vertical="center"/>
    </xf>
    <xf numFmtId="2" fontId="17" fillId="0" borderId="59" xfId="0" applyNumberFormat="1" applyFont="1" applyBorder="1" applyAlignment="1">
      <alignment horizontal="left" vertical="center"/>
    </xf>
    <xf numFmtId="0" fontId="29" fillId="0" borderId="2" xfId="0" applyFont="1" applyBorder="1" applyAlignment="1">
      <alignment horizontal="left"/>
    </xf>
    <xf numFmtId="0" fontId="17" fillId="0" borderId="41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9" fillId="0" borderId="69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24" fillId="0" borderId="20" xfId="0" applyFont="1" applyBorder="1"/>
    <xf numFmtId="0" fontId="24" fillId="0" borderId="72" xfId="0" applyFont="1" applyBorder="1"/>
    <xf numFmtId="0" fontId="24" fillId="0" borderId="21" xfId="0" applyFont="1" applyBorder="1"/>
    <xf numFmtId="0" fontId="17" fillId="0" borderId="4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center"/>
    </xf>
    <xf numFmtId="0" fontId="17" fillId="0" borderId="6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2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0" borderId="4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17" fillId="0" borderId="20" xfId="0" applyFont="1" applyBorder="1" applyAlignment="1">
      <alignment horizontal="left"/>
    </xf>
    <xf numFmtId="0" fontId="17" fillId="0" borderId="72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6" fillId="0" borderId="72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41" fillId="0" borderId="0" xfId="0" applyFont="1" applyAlignment="1">
      <alignment horizontal="center"/>
    </xf>
    <xf numFmtId="0" fontId="6" fillId="0" borderId="76" xfId="0" applyFont="1" applyBorder="1" applyAlignment="1">
      <alignment horizontal="right"/>
    </xf>
    <xf numFmtId="0" fontId="7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6" fillId="0" borderId="7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17" fillId="0" borderId="71" xfId="0" applyFont="1" applyBorder="1" applyAlignment="1">
      <alignment horizontal="center"/>
    </xf>
    <xf numFmtId="0" fontId="30" fillId="0" borderId="69" xfId="0" applyFont="1" applyBorder="1" applyAlignment="1">
      <alignment horizontal="center"/>
    </xf>
    <xf numFmtId="0" fontId="30" fillId="0" borderId="70" xfId="0" applyFont="1" applyBorder="1" applyAlignment="1">
      <alignment horizontal="center"/>
    </xf>
    <xf numFmtId="0" fontId="30" fillId="0" borderId="71" xfId="0" applyFont="1" applyBorder="1" applyAlignment="1">
      <alignment horizontal="center"/>
    </xf>
    <xf numFmtId="0" fontId="17" fillId="0" borderId="7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165" fontId="17" fillId="0" borderId="75" xfId="0" applyNumberFormat="1" applyFont="1" applyBorder="1" applyAlignment="1">
      <alignment horizontal="center" vertical="center"/>
    </xf>
    <xf numFmtId="165" fontId="17" fillId="0" borderId="28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/>
    </xf>
    <xf numFmtId="0" fontId="6" fillId="0" borderId="69" xfId="6" applyFont="1" applyBorder="1" applyAlignment="1">
      <alignment horizontal="center"/>
    </xf>
    <xf numFmtId="0" fontId="6" fillId="0" borderId="70" xfId="6" applyFont="1" applyBorder="1" applyAlignment="1">
      <alignment horizontal="center"/>
    </xf>
    <xf numFmtId="0" fontId="6" fillId="0" borderId="71" xfId="6" applyFont="1" applyBorder="1" applyAlignment="1">
      <alignment horizontal="center"/>
    </xf>
    <xf numFmtId="0" fontId="6" fillId="0" borderId="0" xfId="6" applyFont="1" applyAlignment="1">
      <alignment horizontal="right"/>
    </xf>
    <xf numFmtId="0" fontId="7" fillId="0" borderId="69" xfId="6" applyFont="1" applyBorder="1" applyAlignment="1">
      <alignment horizontal="center"/>
    </xf>
    <xf numFmtId="0" fontId="6" fillId="0" borderId="75" xfId="6" applyFont="1" applyBorder="1" applyAlignment="1">
      <alignment horizontal="center" vertical="center"/>
    </xf>
    <xf numFmtId="0" fontId="6" fillId="0" borderId="61" xfId="6" applyFont="1" applyBorder="1" applyAlignment="1">
      <alignment horizontal="center" vertical="center"/>
    </xf>
    <xf numFmtId="1" fontId="6" fillId="0" borderId="75" xfId="6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65" fontId="6" fillId="0" borderId="75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0" borderId="69" xfId="0" applyNumberFormat="1" applyFont="1" applyBorder="1" applyAlignment="1">
      <alignment horizontal="center"/>
    </xf>
    <xf numFmtId="165" fontId="6" fillId="0" borderId="71" xfId="0" applyNumberFormat="1" applyFont="1" applyBorder="1" applyAlignment="1">
      <alignment horizontal="center"/>
    </xf>
    <xf numFmtId="2" fontId="17" fillId="0" borderId="75" xfId="0" applyNumberFormat="1" applyFont="1" applyBorder="1" applyAlignment="1">
      <alignment horizontal="center" vertical="center"/>
    </xf>
    <xf numFmtId="2" fontId="17" fillId="0" borderId="28" xfId="0" applyNumberFormat="1" applyFont="1" applyBorder="1" applyAlignment="1">
      <alignment horizontal="center" vertical="center"/>
    </xf>
    <xf numFmtId="2" fontId="17" fillId="0" borderId="69" xfId="0" applyNumberFormat="1" applyFont="1" applyBorder="1" applyAlignment="1">
      <alignment horizontal="center"/>
    </xf>
    <xf numFmtId="2" fontId="17" fillId="0" borderId="71" xfId="0" applyNumberFormat="1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0" xfId="0" applyFont="1" applyAlignment="1">
      <alignment horizontal="center" vertical="top" wrapText="1"/>
    </xf>
    <xf numFmtId="0" fontId="17" fillId="0" borderId="47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72" xfId="0" applyFont="1" applyBorder="1" applyAlignment="1">
      <alignment horizontal="right"/>
    </xf>
    <xf numFmtId="0" fontId="17" fillId="0" borderId="21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65" fontId="6" fillId="0" borderId="75" xfId="1" applyFont="1" applyFill="1" applyBorder="1" applyAlignment="1">
      <alignment horizontal="center" vertical="center"/>
    </xf>
    <xf numFmtId="165" fontId="6" fillId="0" borderId="28" xfId="1" applyFont="1" applyFill="1" applyBorder="1" applyAlignment="1">
      <alignment horizontal="center" vertical="center"/>
    </xf>
    <xf numFmtId="165" fontId="17" fillId="0" borderId="75" xfId="1" applyFont="1" applyFill="1" applyBorder="1" applyAlignment="1">
      <alignment horizontal="center" vertical="center"/>
    </xf>
    <xf numFmtId="165" fontId="17" fillId="0" borderId="28" xfId="1" applyFont="1" applyFill="1" applyBorder="1" applyAlignment="1">
      <alignment horizontal="center" vertical="center"/>
    </xf>
    <xf numFmtId="0" fontId="17" fillId="0" borderId="76" xfId="0" applyFont="1" applyBorder="1" applyAlignment="1">
      <alignment horizontal="right"/>
    </xf>
    <xf numFmtId="43" fontId="33" fillId="0" borderId="0" xfId="15" applyNumberFormat="1" applyFont="1" applyAlignment="1">
      <alignment horizontal="center"/>
    </xf>
    <xf numFmtId="0" fontId="32" fillId="0" borderId="0" xfId="14" applyFont="1" applyAlignment="1">
      <alignment horizontal="center"/>
    </xf>
    <xf numFmtId="0" fontId="34" fillId="0" borderId="0" xfId="14" applyFont="1" applyAlignment="1">
      <alignment horizontal="center"/>
    </xf>
    <xf numFmtId="0" fontId="35" fillId="0" borderId="0" xfId="14" applyFont="1" applyAlignment="1">
      <alignment horizontal="left" vertical="center"/>
    </xf>
    <xf numFmtId="0" fontId="35" fillId="0" borderId="0" xfId="14" applyFont="1" applyAlignment="1">
      <alignment horizontal="center" vertical="center"/>
    </xf>
    <xf numFmtId="43" fontId="33" fillId="2" borderId="0" xfId="15" applyNumberFormat="1" applyFont="1" applyFill="1" applyAlignment="1" applyProtection="1">
      <alignment horizontal="center"/>
      <protection locked="0"/>
    </xf>
    <xf numFmtId="0" fontId="35" fillId="0" borderId="0" xfId="14" applyFont="1" applyAlignment="1">
      <alignment horizontal="center"/>
    </xf>
    <xf numFmtId="9" fontId="33" fillId="0" borderId="0" xfId="14" applyNumberFormat="1" applyFont="1" applyAlignment="1">
      <alignment horizontal="center"/>
    </xf>
    <xf numFmtId="169" fontId="35" fillId="0" borderId="0" xfId="14" applyNumberFormat="1" applyFont="1" applyAlignment="1">
      <alignment horizontal="center" vertical="center"/>
    </xf>
    <xf numFmtId="0" fontId="35" fillId="0" borderId="76" xfId="14" applyFont="1" applyBorder="1" applyAlignment="1">
      <alignment horizontal="center"/>
    </xf>
    <xf numFmtId="0" fontId="35" fillId="0" borderId="27" xfId="14" applyFont="1" applyBorder="1" applyAlignment="1">
      <alignment horizontal="center"/>
    </xf>
    <xf numFmtId="170" fontId="35" fillId="0" borderId="0" xfId="14" applyNumberFormat="1" applyFont="1" applyAlignment="1">
      <alignment horizontal="center"/>
    </xf>
    <xf numFmtId="169" fontId="37" fillId="0" borderId="78" xfId="15" applyNumberFormat="1" applyFont="1" applyBorder="1" applyAlignment="1">
      <alignment horizontal="center"/>
    </xf>
    <xf numFmtId="169" fontId="37" fillId="0" borderId="79" xfId="15" applyNumberFormat="1" applyFont="1" applyBorder="1" applyAlignment="1">
      <alignment horizontal="center"/>
    </xf>
    <xf numFmtId="169" fontId="37" fillId="0" borderId="80" xfId="15" applyNumberFormat="1" applyFont="1" applyBorder="1" applyAlignment="1">
      <alignment horizontal="center"/>
    </xf>
    <xf numFmtId="169" fontId="33" fillId="2" borderId="0" xfId="15" applyNumberFormat="1" applyFont="1" applyFill="1" applyAlignment="1" applyProtection="1">
      <alignment horizontal="center"/>
      <protection locked="0"/>
    </xf>
    <xf numFmtId="4" fontId="35" fillId="0" borderId="76" xfId="14" applyNumberFormat="1" applyFont="1" applyBorder="1" applyAlignment="1">
      <alignment horizontal="center"/>
    </xf>
    <xf numFmtId="43" fontId="7" fillId="4" borderId="69" xfId="17" applyFont="1" applyFill="1" applyBorder="1" applyAlignment="1" applyProtection="1">
      <alignment horizontal="center" vertical="center" shrinkToFit="1"/>
      <protection hidden="1"/>
    </xf>
    <xf numFmtId="43" fontId="7" fillId="4" borderId="71" xfId="17" applyFont="1" applyFill="1" applyBorder="1" applyAlignment="1" applyProtection="1">
      <alignment horizontal="center" vertical="center" shrinkToFit="1"/>
      <protection hidden="1"/>
    </xf>
    <xf numFmtId="43" fontId="7" fillId="4" borderId="70" xfId="17" applyFont="1" applyFill="1" applyBorder="1" applyAlignment="1" applyProtection="1">
      <alignment horizontal="center" vertical="center" shrinkToFit="1"/>
      <protection hidden="1"/>
    </xf>
    <xf numFmtId="43" fontId="43" fillId="4" borderId="70" xfId="17" applyFont="1" applyFill="1" applyBorder="1" applyAlignment="1" applyProtection="1">
      <alignment horizontal="center" vertical="center" shrinkToFit="1"/>
      <protection hidden="1"/>
    </xf>
    <xf numFmtId="43" fontId="43" fillId="4" borderId="71" xfId="17" applyFont="1" applyFill="1" applyBorder="1" applyAlignment="1" applyProtection="1">
      <alignment horizontal="center" vertical="center" shrinkToFit="1"/>
      <protection hidden="1"/>
    </xf>
    <xf numFmtId="165" fontId="42" fillId="3" borderId="35" xfId="18" applyNumberFormat="1" applyFont="1" applyFill="1" applyBorder="1" applyAlignment="1">
      <alignment horizontal="center" vertical="center"/>
    </xf>
    <xf numFmtId="0" fontId="42" fillId="3" borderId="35" xfId="18" applyFont="1" applyFill="1" applyBorder="1" applyAlignment="1">
      <alignment horizontal="center" vertical="center"/>
    </xf>
    <xf numFmtId="0" fontId="48" fillId="3" borderId="35" xfId="18" applyFont="1" applyFill="1" applyBorder="1" applyAlignment="1">
      <alignment horizontal="center" vertical="center"/>
    </xf>
    <xf numFmtId="43" fontId="48" fillId="0" borderId="69" xfId="19" applyNumberFormat="1" applyFont="1" applyFill="1" applyBorder="1" applyAlignment="1">
      <alignment horizontal="center" vertical="center"/>
    </xf>
    <xf numFmtId="43" fontId="48" fillId="0" borderId="71" xfId="19" applyNumberFormat="1" applyFont="1" applyFill="1" applyBorder="1" applyAlignment="1">
      <alignment horizontal="center" vertical="center"/>
    </xf>
    <xf numFmtId="0" fontId="42" fillId="4" borderId="75" xfId="16" applyFont="1" applyFill="1" applyBorder="1" applyAlignment="1" applyProtection="1">
      <alignment horizontal="center" vertical="center" shrinkToFit="1"/>
      <protection hidden="1"/>
    </xf>
    <xf numFmtId="0" fontId="42" fillId="4" borderId="81" xfId="16" applyFont="1" applyFill="1" applyBorder="1" applyAlignment="1" applyProtection="1">
      <alignment horizontal="center" vertical="center" shrinkToFit="1"/>
      <protection hidden="1"/>
    </xf>
    <xf numFmtId="0" fontId="42" fillId="4" borderId="28" xfId="16" applyFont="1" applyFill="1" applyBorder="1" applyAlignment="1" applyProtection="1">
      <alignment horizontal="center" vertical="center" shrinkToFit="1"/>
      <protection hidden="1"/>
    </xf>
    <xf numFmtId="0" fontId="42" fillId="4" borderId="35" xfId="16" applyFont="1" applyFill="1" applyBorder="1" applyAlignment="1" applyProtection="1">
      <alignment horizontal="center" vertical="center" shrinkToFit="1"/>
      <protection hidden="1"/>
    </xf>
    <xf numFmtId="43" fontId="39" fillId="4" borderId="75" xfId="17" applyFont="1" applyFill="1" applyBorder="1" applyAlignment="1" applyProtection="1">
      <alignment horizontal="center" vertical="center" shrinkToFit="1"/>
      <protection hidden="1"/>
    </xf>
    <xf numFmtId="43" fontId="39" fillId="4" borderId="28" xfId="17" applyFont="1" applyFill="1" applyBorder="1" applyAlignment="1" applyProtection="1">
      <alignment horizontal="center" vertical="center" shrinkToFit="1"/>
      <protection hidden="1"/>
    </xf>
    <xf numFmtId="10" fontId="48" fillId="0" borderId="69" xfId="8" applyNumberFormat="1" applyFont="1" applyFill="1" applyBorder="1" applyAlignment="1">
      <alignment horizontal="center" vertical="center"/>
    </xf>
    <xf numFmtId="10" fontId="48" fillId="0" borderId="71" xfId="8" applyNumberFormat="1" applyFont="1" applyFill="1" applyBorder="1" applyAlignment="1">
      <alignment horizontal="center" vertical="center"/>
    </xf>
    <xf numFmtId="10" fontId="48" fillId="5" borderId="69" xfId="8" applyNumberFormat="1" applyFont="1" applyFill="1" applyBorder="1" applyAlignment="1">
      <alignment horizontal="center" vertical="center"/>
    </xf>
    <xf numFmtId="10" fontId="48" fillId="5" borderId="71" xfId="8" applyNumberFormat="1" applyFont="1" applyFill="1" applyBorder="1" applyAlignment="1">
      <alignment horizontal="center" vertical="center"/>
    </xf>
    <xf numFmtId="43" fontId="48" fillId="0" borderId="69" xfId="17" applyFont="1" applyFill="1" applyBorder="1" applyAlignment="1">
      <alignment horizontal="center" vertical="center"/>
    </xf>
    <xf numFmtId="43" fontId="48" fillId="0" borderId="71" xfId="17" applyFont="1" applyFill="1" applyBorder="1" applyAlignment="1">
      <alignment horizontal="center" vertical="center"/>
    </xf>
    <xf numFmtId="43" fontId="48" fillId="0" borderId="69" xfId="17" applyFont="1" applyBorder="1" applyAlignment="1">
      <alignment horizontal="center" vertical="center"/>
    </xf>
    <xf numFmtId="43" fontId="48" fillId="0" borderId="71" xfId="17" applyFont="1" applyBorder="1" applyAlignment="1">
      <alignment horizontal="center" vertical="center"/>
    </xf>
    <xf numFmtId="10" fontId="48" fillId="4" borderId="69" xfId="8" applyNumberFormat="1" applyFont="1" applyFill="1" applyBorder="1" applyAlignment="1">
      <alignment horizontal="center" vertical="center"/>
    </xf>
    <xf numFmtId="10" fontId="48" fillId="4" borderId="71" xfId="8" applyNumberFormat="1" applyFont="1" applyFill="1" applyBorder="1" applyAlignment="1">
      <alignment horizontal="center" vertical="center"/>
    </xf>
  </cellXfs>
  <cellStyles count="23">
    <cellStyle name="Comma" xfId="1" builtinId="3"/>
    <cellStyle name="Comma 10 2 2" xfId="20" xr:uid="{7B717746-F0C0-4485-BE14-F5C08AEA488F}"/>
    <cellStyle name="Comma 2" xfId="2" xr:uid="{00000000-0005-0000-0000-000001000000}"/>
    <cellStyle name="Comma 21" xfId="3" xr:uid="{00000000-0005-0000-0000-000002000000}"/>
    <cellStyle name="Comma 3" xfId="4" xr:uid="{00000000-0005-0000-0000-000003000000}"/>
    <cellStyle name="Comma 4" xfId="15" xr:uid="{00000000-0005-0000-0000-000004000000}"/>
    <cellStyle name="Comma 5" xfId="17" xr:uid="{68D0DFC9-F749-4C25-A8DE-33B16DDF5B7E}"/>
    <cellStyle name="Normal" xfId="0" builtinId="0"/>
    <cellStyle name="Normal 10" xfId="5" xr:uid="{00000000-0005-0000-0000-000006000000}"/>
    <cellStyle name="Normal 2" xfId="6" xr:uid="{00000000-0005-0000-0000-000007000000}"/>
    <cellStyle name="Normal 3" xfId="7" xr:uid="{00000000-0005-0000-0000-000008000000}"/>
    <cellStyle name="Normal 4" xfId="14" xr:uid="{00000000-0005-0000-0000-000009000000}"/>
    <cellStyle name="Normal 4 2" xfId="16" xr:uid="{B814CDF3-7581-4B53-95DF-9376BA43BDAF}"/>
    <cellStyle name="Normal 5" xfId="18" xr:uid="{799D6CDC-E7E3-4318-89CF-A68244005747}"/>
    <cellStyle name="Percent" xfId="8" builtinId="5"/>
    <cellStyle name="Percent 2" xfId="19" xr:uid="{D83D8A37-3CD9-4440-A7F2-C1E548E36F09}"/>
    <cellStyle name="เครื่องหมายจุลภาค 2" xfId="9" xr:uid="{00000000-0005-0000-0000-00000D000000}"/>
    <cellStyle name="เครื่องหมายจุลภาค 2 2" xfId="22" xr:uid="{6E5247A3-F437-4DE6-BDFF-B03D84ECEEFA}"/>
    <cellStyle name="เครื่องหมายจุลภาค_ประมาณราคาอาคารการเรียนรู้_มก.18.01.49" xfId="10" xr:uid="{00000000-0005-0000-0000-00000E000000}"/>
    <cellStyle name="ปกติ 2" xfId="11" xr:uid="{00000000-0005-0000-0000-00000F000000}"/>
    <cellStyle name="ปกติ 2 2" xfId="12" xr:uid="{00000000-0005-0000-0000-000010000000}"/>
    <cellStyle name="ปกติ 5" xfId="13" xr:uid="{00000000-0005-0000-0000-000011000000}"/>
    <cellStyle name="ปกติ_E431418E 2" xfId="21" xr:uid="{F3C4DEB7-F53D-4738-BFF5-AB506BC426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4099103455808E-4"/>
          <c:y val="2.7491012766693086E-4"/>
          <c:w val="0.95453849398840318"/>
          <c:h val="0.96029950246387963"/>
        </c:manualLayout>
      </c:layout>
      <c:lineChart>
        <c:grouping val="standard"/>
        <c:varyColors val="0"/>
        <c:ser>
          <c:idx val="0"/>
          <c:order val="0"/>
          <c:tx>
            <c:strRef>
              <c:f>'แผนงาน ปีงบ 69'!$A$14:$F$14</c:f>
              <c:strCache>
                <c:ptCount val="6"/>
                <c:pt idx="0">
                  <c:v>เปอร์เซ็นต์ตามแผนงาน</c:v>
                </c:pt>
              </c:strCache>
            </c:strRef>
          </c:tx>
          <c:val>
            <c:numRef>
              <c:f>'แผนงาน ปีงบ 69'!$H$23:$AK$23</c:f>
              <c:numCache>
                <c:formatCode>0.00%</c:formatCode>
                <c:ptCount val="30"/>
                <c:pt idx="0">
                  <c:v>0.05</c:v>
                </c:pt>
                <c:pt idx="2">
                  <c:v>0.13</c:v>
                </c:pt>
                <c:pt idx="4">
                  <c:v>0.21</c:v>
                </c:pt>
                <c:pt idx="6">
                  <c:v>0.255</c:v>
                </c:pt>
                <c:pt idx="8">
                  <c:v>0.33</c:v>
                </c:pt>
                <c:pt idx="10">
                  <c:v>0.40500000000000003</c:v>
                </c:pt>
                <c:pt idx="12">
                  <c:v>0.48</c:v>
                </c:pt>
                <c:pt idx="14">
                  <c:v>0.55500000000000005</c:v>
                </c:pt>
                <c:pt idx="16">
                  <c:v>0.63</c:v>
                </c:pt>
                <c:pt idx="18">
                  <c:v>0.70499999999999996</c:v>
                </c:pt>
                <c:pt idx="20">
                  <c:v>0.78</c:v>
                </c:pt>
                <c:pt idx="22">
                  <c:v>0.85499999999999998</c:v>
                </c:pt>
                <c:pt idx="24">
                  <c:v>0.93</c:v>
                </c:pt>
                <c:pt idx="26">
                  <c:v>0.97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7-4C1E-9A3B-80819630A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587072"/>
        <c:axId val="557583264"/>
      </c:lineChart>
      <c:catAx>
        <c:axId val="557587072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557583264"/>
        <c:crosses val="autoZero"/>
        <c:auto val="1"/>
        <c:lblAlgn val="ctr"/>
        <c:lblOffset val="100"/>
        <c:noMultiLvlLbl val="0"/>
      </c:catAx>
      <c:valAx>
        <c:axId val="55758326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557587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78213835109845"/>
          <c:y val="0.30059603808011759"/>
          <c:w val="0.10364796787478583"/>
          <c:h val="5.6816939871036205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681436</xdr:colOff>
      <xdr:row>0</xdr:row>
      <xdr:rowOff>13607</xdr:rowOff>
    </xdr:from>
    <xdr:to>
      <xdr:col>39</xdr:col>
      <xdr:colOff>512123</xdr:colOff>
      <xdr:row>12</xdr:row>
      <xdr:rowOff>467926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4F1730-B242-4FD0-8BA4-CDD0E3F9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49"/>
  <sheetViews>
    <sheetView tabSelected="1" view="pageBreakPreview" topLeftCell="A2" zoomScale="116" zoomScaleNormal="115" zoomScaleSheetLayoutView="106" zoomScalePageLayoutView="115" workbookViewId="0">
      <selection activeCell="B11" sqref="B11:D11"/>
    </sheetView>
  </sheetViews>
  <sheetFormatPr baseColWidth="10" defaultColWidth="9.19921875" defaultRowHeight="21"/>
  <cols>
    <col min="1" max="1" width="7.3984375" style="1" customWidth="1"/>
    <col min="2" max="2" width="3.59765625" style="1" customWidth="1"/>
    <col min="3" max="3" width="28.19921875" style="1" customWidth="1"/>
    <col min="4" max="4" width="26.59765625" style="1" customWidth="1"/>
    <col min="5" max="5" width="21.796875" style="1" customWidth="1"/>
    <col min="6" max="6" width="31" style="1" customWidth="1"/>
    <col min="7" max="7" width="9.19921875" style="1"/>
    <col min="8" max="8" width="26" style="1" customWidth="1"/>
    <col min="9" max="9" width="11.19921875" style="1" bestFit="1" customWidth="1"/>
    <col min="10" max="10" width="10.59765625" style="1" bestFit="1" customWidth="1"/>
    <col min="11" max="16384" width="9.19921875" style="1"/>
  </cols>
  <sheetData>
    <row r="1" spans="1:8">
      <c r="A1" s="876" t="s">
        <v>0</v>
      </c>
      <c r="B1" s="876"/>
      <c r="C1" s="876"/>
      <c r="D1" s="876"/>
      <c r="E1" s="876"/>
      <c r="F1" s="876"/>
    </row>
    <row r="2" spans="1:8" ht="24">
      <c r="A2" s="877" t="s">
        <v>1</v>
      </c>
      <c r="B2" s="878"/>
      <c r="C2" s="878"/>
      <c r="D2" s="878"/>
      <c r="E2" s="878"/>
      <c r="F2" s="879"/>
    </row>
    <row r="3" spans="1:8">
      <c r="A3" s="2" t="s">
        <v>2</v>
      </c>
      <c r="B3" s="2"/>
      <c r="C3" s="3"/>
      <c r="D3" s="468" t="s">
        <v>3</v>
      </c>
      <c r="E3" s="3"/>
      <c r="F3" s="3"/>
    </row>
    <row r="4" spans="1:8">
      <c r="A4" s="2"/>
      <c r="B4" s="2"/>
      <c r="C4" s="3"/>
      <c r="D4" s="468" t="s">
        <v>4</v>
      </c>
      <c r="E4" s="3"/>
      <c r="F4" s="3"/>
    </row>
    <row r="5" spans="1:8">
      <c r="A5" s="4" t="s">
        <v>5</v>
      </c>
      <c r="B5" s="4"/>
      <c r="C5" s="5"/>
      <c r="D5" s="215" t="s">
        <v>6</v>
      </c>
      <c r="E5" s="5"/>
      <c r="F5" s="5"/>
    </row>
    <row r="6" spans="1:8">
      <c r="A6" s="880" t="s">
        <v>7</v>
      </c>
      <c r="B6" s="880"/>
      <c r="C6" s="880"/>
      <c r="D6" s="5"/>
      <c r="E6" s="5"/>
      <c r="F6" s="4"/>
    </row>
    <row r="7" spans="1:8">
      <c r="A7" s="4" t="s">
        <v>8</v>
      </c>
      <c r="B7" s="4"/>
      <c r="C7" s="4"/>
      <c r="D7" s="866" t="s">
        <v>9</v>
      </c>
      <c r="E7" s="866"/>
      <c r="F7" s="866"/>
    </row>
    <row r="8" spans="1:8">
      <c r="A8" s="4" t="s">
        <v>10</v>
      </c>
      <c r="B8" s="4"/>
      <c r="C8" s="4"/>
      <c r="D8" s="215" t="s">
        <v>11</v>
      </c>
      <c r="E8" s="215"/>
      <c r="F8" s="80"/>
    </row>
    <row r="9" spans="1:8">
      <c r="A9" s="880" t="s">
        <v>12</v>
      </c>
      <c r="B9" s="880"/>
      <c r="C9" s="880"/>
      <c r="D9" s="539" t="s">
        <v>13</v>
      </c>
      <c r="E9" s="540"/>
      <c r="F9" s="540"/>
    </row>
    <row r="10" spans="1:8" ht="22" thickBot="1">
      <c r="A10" s="876" t="s">
        <v>14</v>
      </c>
      <c r="B10" s="876"/>
      <c r="C10" s="876"/>
      <c r="D10" s="876"/>
      <c r="E10" s="876"/>
      <c r="F10" s="876"/>
    </row>
    <row r="11" spans="1:8" ht="49.5" customHeight="1" thickTop="1" thickBot="1">
      <c r="A11" s="7" t="s">
        <v>15</v>
      </c>
      <c r="B11" s="884" t="s">
        <v>16</v>
      </c>
      <c r="C11" s="885"/>
      <c r="D11" s="886"/>
      <c r="E11" s="8" t="s">
        <v>17</v>
      </c>
      <c r="F11" s="9" t="s">
        <v>18</v>
      </c>
    </row>
    <row r="12" spans="1:8" ht="22" thickTop="1">
      <c r="A12" s="10">
        <v>1</v>
      </c>
      <c r="B12" s="881" t="s">
        <v>19</v>
      </c>
      <c r="C12" s="882"/>
      <c r="D12" s="883"/>
      <c r="E12" s="11"/>
      <c r="F12" s="12"/>
    </row>
    <row r="13" spans="1:8">
      <c r="A13" s="13"/>
      <c r="B13" s="14">
        <v>1</v>
      </c>
      <c r="C13" s="5" t="s">
        <v>20</v>
      </c>
      <c r="D13" s="15"/>
      <c r="E13" s="16">
        <f>'ปร.5(ก)'!H27</f>
        <v>0</v>
      </c>
      <c r="F13" s="17" t="s">
        <v>21</v>
      </c>
    </row>
    <row r="14" spans="1:8">
      <c r="A14" s="18"/>
      <c r="B14" s="14">
        <v>2</v>
      </c>
      <c r="C14" s="5" t="s">
        <v>22</v>
      </c>
      <c r="D14" s="15"/>
      <c r="E14" s="11">
        <f>'ปร.5(ข)'!H28</f>
        <v>0</v>
      </c>
      <c r="F14" s="17" t="s">
        <v>23</v>
      </c>
    </row>
    <row r="15" spans="1:8">
      <c r="A15" s="18"/>
      <c r="B15" s="14">
        <v>3</v>
      </c>
      <c r="C15" s="5" t="s">
        <v>24</v>
      </c>
      <c r="D15" s="15"/>
      <c r="E15" s="16">
        <f>'สรุป ปร.4(พ)'!L19</f>
        <v>0</v>
      </c>
      <c r="F15" s="17" t="s">
        <v>25</v>
      </c>
    </row>
    <row r="16" spans="1:8" ht="22" thickBot="1">
      <c r="A16" s="18"/>
      <c r="B16" s="14"/>
      <c r="C16" s="5"/>
      <c r="D16" s="15"/>
      <c r="E16" s="11"/>
      <c r="F16" s="19"/>
      <c r="H16" s="81"/>
    </row>
    <row r="17" spans="1:14" ht="22" thickTop="1">
      <c r="A17" s="867" t="s">
        <v>26</v>
      </c>
      <c r="B17" s="870" t="s">
        <v>27</v>
      </c>
      <c r="C17" s="871"/>
      <c r="D17" s="872"/>
      <c r="E17" s="22">
        <f>SUM(E13:E15)</f>
        <v>0</v>
      </c>
      <c r="F17" s="23"/>
      <c r="H17" s="81"/>
      <c r="I17" s="365"/>
      <c r="J17" s="365"/>
    </row>
    <row r="18" spans="1:14" ht="22" thickBot="1">
      <c r="A18" s="868"/>
      <c r="B18" s="873" t="s">
        <v>28</v>
      </c>
      <c r="C18" s="874"/>
      <c r="D18" s="875"/>
      <c r="E18" s="24">
        <v>480000000</v>
      </c>
      <c r="F18" s="25"/>
      <c r="H18" s="81"/>
    </row>
    <row r="19" spans="1:14" ht="7.5" customHeight="1" thickTop="1">
      <c r="A19" s="868"/>
      <c r="B19" s="26"/>
      <c r="C19" s="27"/>
      <c r="D19" s="28"/>
      <c r="E19" s="29"/>
      <c r="F19" s="30"/>
    </row>
    <row r="20" spans="1:14">
      <c r="A20" s="868"/>
      <c r="B20" s="888" t="s">
        <v>29</v>
      </c>
      <c r="C20" s="889"/>
      <c r="D20" s="890" t="str">
        <f>BAHTTEXT(E18)</f>
        <v>สี่ร้อยแปดสิบล้านบาทถ้วน</v>
      </c>
      <c r="E20" s="890"/>
      <c r="F20" s="891"/>
    </row>
    <row r="21" spans="1:14" ht="9" customHeight="1" thickBot="1">
      <c r="A21" s="869"/>
      <c r="B21" s="31"/>
      <c r="C21" s="32"/>
      <c r="D21" s="33"/>
      <c r="E21" s="33"/>
      <c r="F21" s="34"/>
    </row>
    <row r="22" spans="1:14" ht="25" thickTop="1">
      <c r="A22" s="35"/>
      <c r="B22" s="36"/>
      <c r="C22" s="36"/>
      <c r="D22" s="36"/>
      <c r="E22" s="36"/>
      <c r="F22" s="36"/>
    </row>
    <row r="23" spans="1:14">
      <c r="A23" s="892"/>
      <c r="B23" s="892"/>
      <c r="C23" s="892"/>
      <c r="D23" s="892"/>
      <c r="E23" s="892"/>
      <c r="F23" s="892"/>
    </row>
    <row r="24" spans="1:14" ht="24">
      <c r="A24" s="35"/>
      <c r="B24" s="36"/>
      <c r="C24" s="892"/>
      <c r="D24" s="892"/>
      <c r="E24" s="893"/>
      <c r="F24" s="893"/>
    </row>
    <row r="25" spans="1:14" s="133" customFormat="1" ht="15.5" customHeight="1">
      <c r="A25" s="388" t="s">
        <v>30</v>
      </c>
      <c r="B25" s="310"/>
      <c r="C25" s="310"/>
      <c r="D25" s="310"/>
      <c r="E25" s="310"/>
      <c r="F25" s="310"/>
      <c r="G25" s="310"/>
      <c r="H25" s="310"/>
      <c r="N25" s="181"/>
    </row>
    <row r="26" spans="1:14" s="133" customFormat="1" ht="15.5" customHeight="1">
      <c r="A26" s="311" t="s">
        <v>31</v>
      </c>
      <c r="B26" s="887" t="s">
        <v>32</v>
      </c>
      <c r="C26" s="887"/>
      <c r="D26" s="887"/>
      <c r="E26" s="887"/>
      <c r="F26" s="887"/>
      <c r="G26" s="887"/>
      <c r="H26" s="887"/>
    </row>
    <row r="27" spans="1:14" s="133" customFormat="1" ht="15.5" customHeight="1">
      <c r="A27" s="312"/>
      <c r="B27" s="887" t="s">
        <v>33</v>
      </c>
      <c r="C27" s="887"/>
      <c r="D27" s="887"/>
      <c r="E27" s="887"/>
      <c r="F27" s="887"/>
      <c r="G27" s="887"/>
      <c r="H27" s="887"/>
    </row>
    <row r="28" spans="1:14" s="133" customFormat="1" ht="15.5" customHeight="1">
      <c r="A28" s="312"/>
      <c r="B28" s="887" t="s">
        <v>34</v>
      </c>
      <c r="C28" s="887"/>
      <c r="D28" s="887"/>
      <c r="E28" s="887"/>
      <c r="F28" s="887"/>
      <c r="G28" s="887"/>
      <c r="H28" s="887"/>
    </row>
    <row r="29" spans="1:14" s="133" customFormat="1" ht="15.5" customHeight="1">
      <c r="A29" s="311" t="s">
        <v>35</v>
      </c>
      <c r="B29" s="887" t="s">
        <v>36</v>
      </c>
      <c r="C29" s="887"/>
      <c r="D29" s="887"/>
      <c r="E29" s="887"/>
      <c r="F29" s="887"/>
      <c r="G29" s="887"/>
      <c r="H29" s="887"/>
    </row>
    <row r="30" spans="1:14" s="133" customFormat="1" ht="15.5" customHeight="1">
      <c r="A30" s="313"/>
      <c r="B30" s="887" t="s">
        <v>37</v>
      </c>
      <c r="C30" s="887"/>
      <c r="D30" s="887"/>
      <c r="E30" s="887"/>
      <c r="F30" s="887"/>
      <c r="G30" s="887"/>
      <c r="H30" s="887"/>
    </row>
    <row r="31" spans="1:14" s="133" customFormat="1" ht="15.5" customHeight="1">
      <c r="A31" s="311" t="s">
        <v>38</v>
      </c>
      <c r="B31" s="887" t="s">
        <v>39</v>
      </c>
      <c r="C31" s="887"/>
      <c r="D31" s="887"/>
      <c r="E31" s="887"/>
      <c r="F31" s="887"/>
      <c r="G31" s="887"/>
      <c r="H31" s="887"/>
    </row>
    <row r="32" spans="1:14" s="133" customFormat="1" ht="15.5" customHeight="1">
      <c r="A32" s="311"/>
      <c r="B32" s="887" t="s">
        <v>40</v>
      </c>
      <c r="C32" s="887"/>
      <c r="D32" s="887"/>
      <c r="E32" s="887"/>
      <c r="F32" s="887"/>
      <c r="G32" s="887"/>
      <c r="H32" s="887"/>
    </row>
    <row r="33" spans="1:8" s="133" customFormat="1" ht="15.5" customHeight="1">
      <c r="A33" s="311" t="s">
        <v>41</v>
      </c>
      <c r="B33" s="887" t="s">
        <v>42</v>
      </c>
      <c r="C33" s="887"/>
      <c r="D33" s="887"/>
      <c r="E33" s="887"/>
      <c r="F33" s="887"/>
      <c r="G33" s="887"/>
      <c r="H33" s="887"/>
    </row>
    <row r="34" spans="1:8" s="133" customFormat="1" ht="15.5" customHeight="1">
      <c r="A34" s="311"/>
      <c r="B34" s="887" t="s">
        <v>43</v>
      </c>
      <c r="C34" s="887"/>
      <c r="D34" s="887"/>
      <c r="E34" s="887"/>
      <c r="F34" s="887"/>
      <c r="G34" s="887"/>
      <c r="H34" s="887"/>
    </row>
    <row r="35" spans="1:8" s="133" customFormat="1" ht="15.5" customHeight="1">
      <c r="A35" s="310"/>
      <c r="B35" s="887" t="s">
        <v>44</v>
      </c>
      <c r="C35" s="887"/>
      <c r="D35" s="887"/>
      <c r="E35" s="887"/>
      <c r="F35" s="887"/>
      <c r="G35" s="887"/>
      <c r="H35" s="887"/>
    </row>
    <row r="36" spans="1:8" s="133" customFormat="1" ht="15.5" customHeight="1">
      <c r="A36" s="310"/>
      <c r="B36" s="887" t="s">
        <v>45</v>
      </c>
      <c r="C36" s="887"/>
      <c r="D36" s="887"/>
      <c r="E36" s="887"/>
      <c r="F36" s="887"/>
      <c r="G36" s="887"/>
      <c r="H36" s="887"/>
    </row>
    <row r="37" spans="1:8" s="133" customFormat="1" ht="15.5" customHeight="1">
      <c r="A37" s="311" t="s">
        <v>46</v>
      </c>
      <c r="B37" s="887" t="s">
        <v>47</v>
      </c>
      <c r="C37" s="887"/>
      <c r="D37" s="887"/>
      <c r="E37" s="887"/>
      <c r="F37" s="887"/>
      <c r="G37" s="887"/>
      <c r="H37" s="887"/>
    </row>
    <row r="38" spans="1:8" s="133" customFormat="1" ht="15.5" customHeight="1">
      <c r="A38" s="314"/>
      <c r="B38" s="887" t="s">
        <v>48</v>
      </c>
      <c r="C38" s="887"/>
      <c r="D38" s="887"/>
      <c r="E38" s="887"/>
      <c r="F38" s="887"/>
      <c r="G38" s="887"/>
      <c r="H38" s="887"/>
    </row>
    <row r="39" spans="1:8" s="133" customFormat="1" ht="15.5" customHeight="1">
      <c r="A39" s="314"/>
      <c r="B39" s="887" t="s">
        <v>40</v>
      </c>
      <c r="C39" s="887"/>
      <c r="D39" s="887"/>
      <c r="E39" s="887"/>
      <c r="F39" s="887"/>
      <c r="G39" s="887"/>
      <c r="H39" s="887"/>
    </row>
    <row r="40" spans="1:8" s="133" customFormat="1" ht="15.5" customHeight="1">
      <c r="A40" s="311" t="s">
        <v>49</v>
      </c>
      <c r="B40" s="887" t="s">
        <v>50</v>
      </c>
      <c r="C40" s="887"/>
      <c r="D40" s="887"/>
      <c r="E40" s="887"/>
      <c r="F40" s="887"/>
      <c r="G40" s="887"/>
      <c r="H40" s="887"/>
    </row>
    <row r="41" spans="1:8" s="133" customFormat="1" ht="15.5" customHeight="1">
      <c r="A41" s="311" t="s">
        <v>51</v>
      </c>
      <c r="B41" s="887" t="s">
        <v>52</v>
      </c>
      <c r="C41" s="887"/>
      <c r="D41" s="887"/>
      <c r="E41" s="887"/>
      <c r="F41" s="887"/>
      <c r="G41" s="887"/>
      <c r="H41" s="887"/>
    </row>
    <row r="42" spans="1:8" s="133" customFormat="1" ht="15.5" customHeight="1">
      <c r="A42" s="311"/>
      <c r="B42" s="887" t="s">
        <v>53</v>
      </c>
      <c r="C42" s="887"/>
      <c r="D42" s="887"/>
      <c r="E42" s="887"/>
      <c r="F42" s="887"/>
      <c r="G42" s="887"/>
      <c r="H42" s="887"/>
    </row>
    <row r="43" spans="1:8" s="133" customFormat="1" ht="15.5" customHeight="1">
      <c r="A43" s="311" t="s">
        <v>54</v>
      </c>
      <c r="B43" s="894" t="s">
        <v>55</v>
      </c>
      <c r="C43" s="894"/>
      <c r="D43" s="894"/>
      <c r="E43" s="894"/>
      <c r="F43" s="894"/>
      <c r="G43" s="894"/>
      <c r="H43" s="894"/>
    </row>
    <row r="44" spans="1:8" s="133" customFormat="1" ht="15.5" customHeight="1">
      <c r="A44" s="311"/>
      <c r="B44" s="894" t="s">
        <v>56</v>
      </c>
      <c r="C44" s="894"/>
      <c r="D44" s="894"/>
      <c r="E44" s="894"/>
      <c r="F44" s="894"/>
      <c r="G44" s="894"/>
      <c r="H44" s="894"/>
    </row>
    <row r="45" spans="1:8" s="133" customFormat="1" ht="15.5" customHeight="1">
      <c r="A45" s="311" t="s">
        <v>57</v>
      </c>
      <c r="B45" s="894" t="s">
        <v>58</v>
      </c>
      <c r="C45" s="894"/>
      <c r="D45" s="894"/>
      <c r="E45" s="894"/>
      <c r="F45" s="894"/>
      <c r="G45" s="894"/>
      <c r="H45" s="894"/>
    </row>
    <row r="46" spans="1:8" s="133" customFormat="1" ht="15.5" customHeight="1">
      <c r="A46" s="311"/>
      <c r="B46" s="894" t="s">
        <v>59</v>
      </c>
      <c r="C46" s="894"/>
      <c r="D46" s="894"/>
      <c r="E46" s="894"/>
      <c r="F46" s="894"/>
      <c r="G46" s="894"/>
      <c r="H46" s="894"/>
    </row>
    <row r="47" spans="1:8" s="133" customFormat="1" ht="15.5" customHeight="1">
      <c r="A47" s="311" t="s">
        <v>60</v>
      </c>
      <c r="B47" s="887" t="s">
        <v>61</v>
      </c>
      <c r="C47" s="887"/>
      <c r="D47" s="887"/>
      <c r="E47" s="887"/>
      <c r="F47" s="887"/>
      <c r="G47" s="887"/>
      <c r="H47" s="887"/>
    </row>
    <row r="48" spans="1:8" s="133" customFormat="1" ht="15.5" customHeight="1">
      <c r="A48" s="311"/>
      <c r="B48" s="894" t="s">
        <v>62</v>
      </c>
      <c r="C48" s="894"/>
      <c r="D48" s="894"/>
      <c r="E48" s="894"/>
      <c r="F48" s="894"/>
      <c r="G48" s="894"/>
      <c r="H48" s="894"/>
    </row>
    <row r="49" spans="1:8" s="133" customFormat="1" ht="15.5" customHeight="1">
      <c r="A49" s="311"/>
      <c r="B49" s="596"/>
      <c r="C49" s="596"/>
      <c r="D49" s="596"/>
      <c r="E49" s="596"/>
      <c r="F49" s="596"/>
      <c r="G49" s="596"/>
      <c r="H49" s="596"/>
    </row>
  </sheetData>
  <mergeCells count="39"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8:H48"/>
    <mergeCell ref="B41:H41"/>
    <mergeCell ref="B42:H42"/>
    <mergeCell ref="B43:H43"/>
    <mergeCell ref="B44:H44"/>
    <mergeCell ref="B45:H45"/>
    <mergeCell ref="B46:H46"/>
    <mergeCell ref="B47:H47"/>
    <mergeCell ref="B27:H27"/>
    <mergeCell ref="B28:H28"/>
    <mergeCell ref="B29:H29"/>
    <mergeCell ref="B30:H30"/>
    <mergeCell ref="B20:C20"/>
    <mergeCell ref="D20:F20"/>
    <mergeCell ref="A23:F23"/>
    <mergeCell ref="E24:F24"/>
    <mergeCell ref="C24:D24"/>
    <mergeCell ref="B26:H26"/>
    <mergeCell ref="D7:F7"/>
    <mergeCell ref="A17:A21"/>
    <mergeCell ref="B17:D17"/>
    <mergeCell ref="B18:D18"/>
    <mergeCell ref="A1:F1"/>
    <mergeCell ref="A2:F2"/>
    <mergeCell ref="A10:F10"/>
    <mergeCell ref="A6:C6"/>
    <mergeCell ref="B12:D12"/>
    <mergeCell ref="B11:D11"/>
    <mergeCell ref="A9:C9"/>
  </mergeCells>
  <printOptions horizontalCentered="1"/>
  <pageMargins left="0.80870078740157503" right="0.39370078740157499" top="0.39370078740157499" bottom="0.39370078740157499" header="0.39370078740157499" footer="0.39370078740157499"/>
  <pageSetup paperSize="9" scale="80" fitToWidth="0" fitToHeight="0" orientation="portrait" horizontalDpi="4294967292" verticalDpi="4294967292" r:id="rId1"/>
  <headerFooter>
    <oddHeader>&amp;LPage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I31"/>
  <sheetViews>
    <sheetView view="pageBreakPreview" topLeftCell="A13" zoomScale="110" zoomScaleNormal="100" zoomScaleSheetLayoutView="110" workbookViewId="0">
      <selection activeCell="C35" sqref="C35"/>
    </sheetView>
  </sheetViews>
  <sheetFormatPr baseColWidth="10" defaultColWidth="9.19921875" defaultRowHeight="21"/>
  <cols>
    <col min="1" max="1" width="7.19921875" style="1" customWidth="1"/>
    <col min="2" max="2" width="3" style="1" customWidth="1"/>
    <col min="3" max="3" width="20.59765625" style="1" customWidth="1"/>
    <col min="4" max="4" width="4.19921875" style="1" customWidth="1"/>
    <col min="5" max="5" width="12.19921875" style="1" customWidth="1"/>
    <col min="6" max="6" width="18.19921875" style="1" customWidth="1"/>
    <col min="7" max="7" width="9.59765625" style="1" customWidth="1"/>
    <col min="8" max="8" width="16.59765625" style="1" customWidth="1"/>
    <col min="9" max="9" width="23" style="1" customWidth="1"/>
    <col min="10" max="16384" width="9.19921875" style="1"/>
  </cols>
  <sheetData>
    <row r="1" spans="1:9">
      <c r="A1" s="876" t="s">
        <v>1755</v>
      </c>
      <c r="B1" s="876"/>
      <c r="C1" s="876"/>
      <c r="D1" s="876"/>
      <c r="E1" s="876"/>
      <c r="F1" s="876"/>
      <c r="G1" s="876"/>
      <c r="H1" s="876"/>
      <c r="I1" s="876"/>
    </row>
    <row r="2" spans="1:9" ht="24">
      <c r="A2" s="877" t="s">
        <v>22</v>
      </c>
      <c r="B2" s="878"/>
      <c r="C2" s="878"/>
      <c r="D2" s="878"/>
      <c r="E2" s="878"/>
      <c r="F2" s="878"/>
      <c r="G2" s="878"/>
      <c r="H2" s="878"/>
      <c r="I2" s="879"/>
    </row>
    <row r="3" spans="1:9">
      <c r="A3" s="42" t="s">
        <v>65</v>
      </c>
      <c r="B3" s="99"/>
      <c r="C3" s="3"/>
      <c r="D3" s="3" t="s">
        <v>19</v>
      </c>
      <c r="E3" s="3"/>
      <c r="F3" s="3"/>
      <c r="G3" s="3"/>
      <c r="H3" s="3"/>
      <c r="I3" s="3"/>
    </row>
    <row r="4" spans="1:9">
      <c r="A4" s="4" t="s">
        <v>2</v>
      </c>
      <c r="B4" s="4"/>
      <c r="C4" s="5"/>
      <c r="D4" s="3" t="str">
        <f>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E4" s="3"/>
      <c r="F4" s="3"/>
      <c r="G4" s="5"/>
      <c r="H4" s="5"/>
      <c r="I4" s="5"/>
    </row>
    <row r="5" spans="1:9">
      <c r="A5" s="4"/>
      <c r="B5" s="4"/>
      <c r="C5" s="5"/>
      <c r="D5" s="3" t="str">
        <f>ปร.6!D4</f>
        <v>สำหรับระเบียงเศรษฐกิจพิเศษภาคเหนือ</v>
      </c>
      <c r="E5" s="3"/>
      <c r="F5" s="3"/>
      <c r="G5" s="5"/>
      <c r="H5" s="5"/>
      <c r="I5" s="5"/>
    </row>
    <row r="6" spans="1:9">
      <c r="A6" s="4" t="s">
        <v>5</v>
      </c>
      <c r="B6" s="4"/>
      <c r="C6" s="5"/>
      <c r="D6" s="3" t="str">
        <f>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E6" s="5"/>
      <c r="F6" s="5"/>
      <c r="G6" s="5"/>
      <c r="H6" s="5"/>
      <c r="I6" s="5"/>
    </row>
    <row r="7" spans="1:9">
      <c r="A7" s="4" t="s">
        <v>7</v>
      </c>
      <c r="B7" s="4"/>
      <c r="C7" s="4"/>
      <c r="D7" s="5"/>
      <c r="E7" s="5"/>
      <c r="F7" s="4"/>
      <c r="G7" s="5"/>
      <c r="H7" s="5"/>
      <c r="I7" s="5"/>
    </row>
    <row r="8" spans="1:9">
      <c r="A8" s="4" t="s">
        <v>8</v>
      </c>
      <c r="B8" s="4"/>
      <c r="C8" s="4"/>
      <c r="D8" s="967" t="s">
        <v>1756</v>
      </c>
      <c r="E8" s="967"/>
      <c r="F8" s="967"/>
      <c r="G8" s="5"/>
      <c r="H8" s="5"/>
      <c r="I8" s="5"/>
    </row>
    <row r="9" spans="1:9">
      <c r="A9" s="4" t="s">
        <v>1757</v>
      </c>
      <c r="B9" s="4"/>
      <c r="C9" s="4"/>
      <c r="D9" s="5" t="s">
        <v>1758</v>
      </c>
      <c r="E9" s="5"/>
      <c r="F9" s="4"/>
      <c r="G9" s="5"/>
      <c r="H9" s="5"/>
      <c r="I9" s="4"/>
    </row>
    <row r="10" spans="1:9">
      <c r="A10" s="4" t="s">
        <v>12</v>
      </c>
      <c r="B10" s="4"/>
      <c r="C10" s="5"/>
      <c r="D10" s="6" t="str">
        <f>ปร.6!D9</f>
        <v>4 พฤศจิกายน พ.ศ. 2568</v>
      </c>
      <c r="E10" s="6"/>
      <c r="F10" s="6"/>
      <c r="G10" s="5"/>
      <c r="H10" s="5"/>
      <c r="I10" s="4"/>
    </row>
    <row r="11" spans="1:9" ht="22" thickBot="1">
      <c r="A11" s="876" t="s">
        <v>14</v>
      </c>
      <c r="B11" s="876"/>
      <c r="C11" s="876"/>
      <c r="D11" s="876"/>
      <c r="E11" s="876"/>
      <c r="F11" s="876"/>
      <c r="G11" s="876"/>
      <c r="H11" s="876"/>
      <c r="I11" s="876"/>
    </row>
    <row r="12" spans="1:9" ht="49.5" customHeight="1" thickTop="1" thickBot="1">
      <c r="A12" s="7" t="s">
        <v>15</v>
      </c>
      <c r="B12" s="884" t="s">
        <v>16</v>
      </c>
      <c r="C12" s="885"/>
      <c r="D12" s="885"/>
      <c r="E12" s="886"/>
      <c r="F12" s="100" t="s">
        <v>1759</v>
      </c>
      <c r="G12" s="202" t="s">
        <v>1760</v>
      </c>
      <c r="H12" s="8" t="s">
        <v>1761</v>
      </c>
      <c r="I12" s="9" t="s">
        <v>18</v>
      </c>
    </row>
    <row r="13" spans="1:9" ht="22" thickTop="1">
      <c r="A13" s="101"/>
      <c r="B13" s="901" t="s">
        <v>1762</v>
      </c>
      <c r="C13" s="902"/>
      <c r="D13" s="902"/>
      <c r="E13" s="903"/>
      <c r="F13" s="102"/>
      <c r="G13" s="103"/>
      <c r="H13" s="203"/>
      <c r="I13" s="204"/>
    </row>
    <row r="14" spans="1:9">
      <c r="A14" s="104"/>
      <c r="B14" s="14">
        <v>1</v>
      </c>
      <c r="C14" s="5" t="str">
        <f>'1.)ปร.4(ข) งานไฟฟ้า '!B12</f>
        <v>หมวดงานระบบไฟฟ้าและระบบสื่อสาร</v>
      </c>
      <c r="D14" s="5"/>
      <c r="E14" s="15"/>
      <c r="F14" s="105">
        <f>'1.)ปร.4(ข) งานไฟฟ้า '!I148</f>
        <v>0</v>
      </c>
      <c r="G14" s="66"/>
      <c r="H14" s="205">
        <f>F14*1.07</f>
        <v>0</v>
      </c>
      <c r="I14" s="106" t="s">
        <v>1763</v>
      </c>
    </row>
    <row r="15" spans="1:9">
      <c r="A15" s="104"/>
      <c r="B15" s="14">
        <v>2</v>
      </c>
      <c r="C15" s="5" t="str">
        <f>'2.)ปร.4(ข) งานสุขาภิบาล '!B12</f>
        <v>หมวดงานระบบสุขาภิบาลและดับเพลิง</v>
      </c>
      <c r="D15" s="206"/>
      <c r="E15" s="207"/>
      <c r="F15" s="107">
        <f>'2.)ปร.4(ข) งานสุขาภิบาล '!I50</f>
        <v>0</v>
      </c>
      <c r="G15" s="66"/>
      <c r="H15" s="205">
        <f t="shared" ref="H15:H18" si="0">F15*1.07</f>
        <v>0</v>
      </c>
      <c r="I15" s="106" t="s">
        <v>1764</v>
      </c>
    </row>
    <row r="16" spans="1:9">
      <c r="A16" s="104"/>
      <c r="B16" s="14">
        <v>3</v>
      </c>
      <c r="C16" s="5" t="str">
        <f>'3.)ปร.4(ข) งานระบบปรับอากาศ '!B12</f>
        <v>หมวดงานระบบปรับอากาศ,ระบายอากาศ</v>
      </c>
      <c r="D16" s="206"/>
      <c r="E16" s="207"/>
      <c r="F16" s="107">
        <f>'3.)ปร.4(ข) งานระบบปรับอากาศ '!I82</f>
        <v>0</v>
      </c>
      <c r="G16" s="66"/>
      <c r="H16" s="205">
        <f t="shared" si="0"/>
        <v>0</v>
      </c>
      <c r="I16" s="106" t="s">
        <v>1765</v>
      </c>
    </row>
    <row r="17" spans="1:9">
      <c r="A17" s="104"/>
      <c r="B17" s="14">
        <v>4</v>
      </c>
      <c r="C17" s="5" t="str">
        <f>'4.)ปร.4(ข) งานระบบขนส่ง'!B12</f>
        <v>งานระบบขนส่ง</v>
      </c>
      <c r="D17" s="206"/>
      <c r="E17" s="207"/>
      <c r="F17" s="107">
        <f>'4.)ปร.4(ข) งานระบบขนส่ง'!I24</f>
        <v>0</v>
      </c>
      <c r="G17" s="66"/>
      <c r="H17" s="205">
        <f t="shared" si="0"/>
        <v>0</v>
      </c>
      <c r="I17" s="106" t="s">
        <v>1766</v>
      </c>
    </row>
    <row r="18" spans="1:9">
      <c r="A18" s="104"/>
      <c r="B18" s="14">
        <v>5</v>
      </c>
      <c r="C18" s="5" t="str">
        <f>'5.)ปร.4(ข) งานเฟอร์นิเจอร์'!B12</f>
        <v>หมวดงานเฟอร์นิเจอร์ลอยตัว</v>
      </c>
      <c r="D18" s="206"/>
      <c r="E18" s="207"/>
      <c r="F18" s="107">
        <f>'5.)ปร.4(ข) งานเฟอร์นิเจอร์'!I49</f>
        <v>0</v>
      </c>
      <c r="G18" s="66"/>
      <c r="H18" s="205">
        <f t="shared" si="0"/>
        <v>0</v>
      </c>
      <c r="I18" s="106" t="s">
        <v>1767</v>
      </c>
    </row>
    <row r="19" spans="1:9">
      <c r="A19" s="104"/>
      <c r="B19" s="14"/>
      <c r="C19" s="5"/>
      <c r="D19" s="206"/>
      <c r="E19" s="207"/>
      <c r="F19" s="107"/>
      <c r="G19" s="66"/>
      <c r="H19" s="205"/>
      <c r="I19" s="106"/>
    </row>
    <row r="20" spans="1:9" ht="21.75" customHeight="1">
      <c r="A20" s="104"/>
      <c r="B20" s="14"/>
      <c r="C20" s="5"/>
      <c r="D20" s="206"/>
      <c r="E20" s="207"/>
      <c r="F20" s="107"/>
      <c r="G20" s="66"/>
      <c r="H20" s="205"/>
      <c r="I20" s="106"/>
    </row>
    <row r="21" spans="1:9" ht="22" thickBot="1">
      <c r="A21" s="108"/>
      <c r="B21" s="93"/>
      <c r="C21" s="82"/>
      <c r="D21" s="109"/>
      <c r="E21" s="110"/>
      <c r="F21" s="111"/>
      <c r="G21" s="112"/>
      <c r="H21" s="208"/>
      <c r="I21" s="209"/>
    </row>
    <row r="22" spans="1:9" ht="21.75" customHeight="1" thickTop="1" thickBot="1">
      <c r="A22" s="113"/>
      <c r="B22" s="923" t="s">
        <v>1768</v>
      </c>
      <c r="C22" s="924"/>
      <c r="D22" s="924"/>
      <c r="E22" s="925"/>
      <c r="F22" s="210">
        <f>SUM(F14:F21)</f>
        <v>0</v>
      </c>
      <c r="G22" s="211" t="s">
        <v>1769</v>
      </c>
      <c r="H22" s="212">
        <f>(F22*1.07)</f>
        <v>0</v>
      </c>
      <c r="I22" s="114"/>
    </row>
    <row r="23" spans="1:9" ht="21.75" customHeight="1" thickTop="1">
      <c r="A23" s="115"/>
      <c r="B23" s="969" t="s">
        <v>72</v>
      </c>
      <c r="C23" s="970"/>
      <c r="D23" s="970"/>
      <c r="E23" s="971"/>
      <c r="F23" s="116"/>
      <c r="G23" s="117"/>
      <c r="H23" s="118"/>
      <c r="I23" s="119"/>
    </row>
    <row r="24" spans="1:9">
      <c r="A24" s="20"/>
      <c r="B24" s="14" t="s">
        <v>74</v>
      </c>
      <c r="C24" s="5"/>
      <c r="D24" s="5" t="s">
        <v>75</v>
      </c>
      <c r="E24" s="5" t="s">
        <v>76</v>
      </c>
      <c r="F24" s="120"/>
      <c r="G24" s="120"/>
      <c r="H24" s="21"/>
      <c r="I24" s="106"/>
    </row>
    <row r="25" spans="1:9">
      <c r="A25" s="20"/>
      <c r="B25" s="14" t="s">
        <v>78</v>
      </c>
      <c r="C25" s="5"/>
      <c r="D25" s="5" t="s">
        <v>75</v>
      </c>
      <c r="E25" s="5" t="s">
        <v>76</v>
      </c>
      <c r="F25" s="120"/>
      <c r="G25" s="120"/>
      <c r="H25" s="21"/>
      <c r="I25" s="106"/>
    </row>
    <row r="26" spans="1:9">
      <c r="A26" s="20"/>
      <c r="B26" s="14" t="s">
        <v>80</v>
      </c>
      <c r="C26" s="5"/>
      <c r="D26" s="96">
        <v>7</v>
      </c>
      <c r="E26" s="5" t="s">
        <v>76</v>
      </c>
      <c r="F26" s="69"/>
      <c r="G26" s="69"/>
      <c r="H26" s="21"/>
      <c r="I26" s="106"/>
    </row>
    <row r="27" spans="1:9" ht="22" thickBot="1">
      <c r="A27" s="121"/>
      <c r="B27" s="441" t="s">
        <v>82</v>
      </c>
      <c r="C27" s="122"/>
      <c r="D27" s="123">
        <v>7</v>
      </c>
      <c r="E27" s="122" t="s">
        <v>76</v>
      </c>
      <c r="F27" s="124"/>
      <c r="G27" s="124"/>
      <c r="H27" s="125"/>
      <c r="I27" s="126"/>
    </row>
    <row r="28" spans="1:9" ht="23.25" customHeight="1" thickTop="1" thickBot="1">
      <c r="E28" s="972" t="s">
        <v>1770</v>
      </c>
      <c r="F28" s="972"/>
      <c r="G28" s="973"/>
      <c r="H28" s="213">
        <f>H22</f>
        <v>0</v>
      </c>
      <c r="I28" s="28" t="s">
        <v>85</v>
      </c>
    </row>
    <row r="29" spans="1:9" ht="25" thickTop="1">
      <c r="A29" s="35"/>
      <c r="B29" s="36"/>
      <c r="C29" s="36"/>
      <c r="D29" s="36"/>
      <c r="E29" s="36"/>
      <c r="F29" s="36"/>
      <c r="G29" s="36"/>
      <c r="H29" s="36"/>
      <c r="I29" s="36"/>
    </row>
    <row r="30" spans="1:9">
      <c r="A30" s="906"/>
      <c r="B30" s="906"/>
      <c r="C30" s="906"/>
      <c r="D30" s="906"/>
      <c r="E30" s="906"/>
      <c r="F30" s="906"/>
      <c r="G30" s="906"/>
      <c r="H30" s="906"/>
      <c r="I30" s="906"/>
    </row>
    <row r="31" spans="1:9">
      <c r="C31" s="968"/>
      <c r="D31" s="968"/>
      <c r="E31" s="968"/>
      <c r="F31" s="968"/>
      <c r="G31" s="968"/>
      <c r="H31" s="968"/>
      <c r="I31" s="968"/>
    </row>
  </sheetData>
  <mergeCells count="12">
    <mergeCell ref="A30:I30"/>
    <mergeCell ref="C31:E31"/>
    <mergeCell ref="F31:I31"/>
    <mergeCell ref="B22:E22"/>
    <mergeCell ref="B23:E23"/>
    <mergeCell ref="E28:G28"/>
    <mergeCell ref="B13:E13"/>
    <mergeCell ref="A1:I1"/>
    <mergeCell ref="A2:I2"/>
    <mergeCell ref="D8:F8"/>
    <mergeCell ref="A11:I11"/>
    <mergeCell ref="B12:E12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90" fitToHeight="0" orientation="portrait" r:id="rId1"/>
  <headerFooter>
    <oddHeader>&amp;LPage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S149"/>
  <sheetViews>
    <sheetView showZeros="0" view="pageBreakPreview" zoomScale="115" zoomScaleNormal="100" zoomScaleSheetLayoutView="115" workbookViewId="0">
      <selection activeCell="E96" sqref="E96"/>
    </sheetView>
  </sheetViews>
  <sheetFormatPr baseColWidth="10" defaultColWidth="9.19921875" defaultRowHeight="21"/>
  <cols>
    <col min="1" max="1" width="5.59765625" style="142" customWidth="1"/>
    <col min="2" max="2" width="10.796875" style="133" customWidth="1"/>
    <col min="3" max="3" width="15.59765625" style="133" customWidth="1"/>
    <col min="4" max="4" width="15.796875" style="133" customWidth="1"/>
    <col min="5" max="5" width="35.19921875" style="133" customWidth="1"/>
    <col min="6" max="6" width="10.19921875" style="511" bestFit="1" customWidth="1"/>
    <col min="7" max="7" width="8.3984375" style="143" customWidth="1"/>
    <col min="8" max="8" width="13.59765625" style="133" customWidth="1"/>
    <col min="9" max="9" width="16.59765625" style="133" customWidth="1"/>
    <col min="10" max="10" width="12.19921875" style="133" bestFit="1" customWidth="1"/>
    <col min="11" max="11" width="12.19921875" style="133" customWidth="1"/>
    <col min="12" max="12" width="16.3984375" style="133" customWidth="1"/>
    <col min="13" max="13" width="19.19921875" style="133" customWidth="1"/>
    <col min="14" max="15" width="9.19921875" style="133"/>
    <col min="16" max="16" width="13.59765625" style="133" bestFit="1" customWidth="1"/>
    <col min="17" max="16384" width="9.19921875" style="133"/>
  </cols>
  <sheetData>
    <row r="1" spans="1:13">
      <c r="A1" s="958" t="s">
        <v>1771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</row>
    <row r="2" spans="1:13" ht="27">
      <c r="A2" s="912" t="s">
        <v>124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4"/>
    </row>
    <row r="3" spans="1:13">
      <c r="A3" s="480" t="s">
        <v>94</v>
      </c>
      <c r="B3" s="134"/>
      <c r="C3" s="134"/>
      <c r="D3" s="134"/>
      <c r="E3" s="135" t="s">
        <v>19</v>
      </c>
      <c r="F3" s="510"/>
      <c r="G3" s="137"/>
      <c r="H3" s="135"/>
      <c r="I3" s="135"/>
      <c r="J3" s="135"/>
      <c r="K3" s="135"/>
      <c r="L3" s="135"/>
      <c r="M3" s="135"/>
    </row>
    <row r="4" spans="1:13">
      <c r="A4" s="494" t="s">
        <v>95</v>
      </c>
      <c r="B4" s="138"/>
      <c r="C4" s="138"/>
      <c r="D4" s="138"/>
      <c r="E4" s="41" t="str">
        <f>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41"/>
      <c r="G4" s="52"/>
      <c r="H4" s="41"/>
      <c r="I4" s="41"/>
      <c r="J4" s="41"/>
      <c r="K4" s="41"/>
      <c r="L4" s="41"/>
      <c r="M4" s="41"/>
    </row>
    <row r="5" spans="1:13">
      <c r="A5" s="494"/>
      <c r="B5" s="138"/>
      <c r="C5" s="138"/>
      <c r="D5" s="138"/>
      <c r="E5" s="41" t="str">
        <f>ปร.6!D4</f>
        <v>สำหรับระเบียงเศรษฐกิจพิเศษภาคเหนือ</v>
      </c>
      <c r="F5" s="41"/>
      <c r="G5" s="52"/>
      <c r="H5" s="41"/>
      <c r="I5" s="41"/>
      <c r="J5" s="41"/>
      <c r="K5" s="41"/>
      <c r="L5" s="41"/>
      <c r="M5" s="41"/>
    </row>
    <row r="6" spans="1:13">
      <c r="A6" s="494" t="s">
        <v>5</v>
      </c>
      <c r="B6" s="138"/>
      <c r="C6" s="138"/>
      <c r="D6" s="138"/>
      <c r="E6" s="41" t="str">
        <f>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51"/>
      <c r="G6" s="52"/>
      <c r="H6" s="41"/>
      <c r="I6" s="138"/>
      <c r="J6" s="138"/>
      <c r="K6" s="138"/>
      <c r="L6" s="41"/>
      <c r="M6" s="41"/>
    </row>
    <row r="7" spans="1:13">
      <c r="A7" s="494" t="s">
        <v>96</v>
      </c>
      <c r="B7" s="139"/>
      <c r="C7" s="139"/>
      <c r="D7" s="139"/>
      <c r="E7" s="41" t="str">
        <f>ปร.6!D7</f>
        <v>สำนักงานปลัดกระทรวงการอุดมศึกษา วิทยาศาสตร์ วิจัยและนวัตกรรม</v>
      </c>
      <c r="F7" s="51"/>
      <c r="G7" s="52"/>
      <c r="H7" s="41"/>
      <c r="I7" s="532"/>
      <c r="J7" s="532" t="s">
        <v>7</v>
      </c>
      <c r="K7" s="395" t="s">
        <v>97</v>
      </c>
      <c r="L7" s="41"/>
      <c r="M7" s="41"/>
    </row>
    <row r="8" spans="1:13">
      <c r="A8" s="530" t="s">
        <v>98</v>
      </c>
      <c r="B8" s="533"/>
      <c r="C8" s="138"/>
      <c r="D8" s="138"/>
      <c r="E8" s="41" t="s">
        <v>99</v>
      </c>
      <c r="F8" s="51"/>
      <c r="G8" s="52"/>
      <c r="H8" s="41"/>
      <c r="I8" s="534"/>
      <c r="J8" s="534" t="s">
        <v>100</v>
      </c>
      <c r="K8" s="387" t="str">
        <f>ปร.6!D9</f>
        <v>4 พฤศจิกายน พ.ศ. 2568</v>
      </c>
      <c r="L8" s="419"/>
      <c r="M8" s="419"/>
    </row>
    <row r="9" spans="1:13">
      <c r="A9" s="140"/>
      <c r="C9" s="141"/>
      <c r="D9" s="141"/>
      <c r="M9" s="142" t="s">
        <v>101</v>
      </c>
    </row>
    <row r="10" spans="1:13">
      <c r="A10" s="915" t="s">
        <v>102</v>
      </c>
      <c r="B10" s="917" t="s">
        <v>16</v>
      </c>
      <c r="C10" s="918"/>
      <c r="D10" s="918"/>
      <c r="E10" s="919"/>
      <c r="F10" s="977" t="s">
        <v>103</v>
      </c>
      <c r="G10" s="915" t="s">
        <v>104</v>
      </c>
      <c r="H10" s="898" t="s">
        <v>105</v>
      </c>
      <c r="I10" s="900"/>
      <c r="J10" s="898" t="s">
        <v>106</v>
      </c>
      <c r="K10" s="900"/>
      <c r="L10" s="915" t="s">
        <v>107</v>
      </c>
      <c r="M10" s="915" t="s">
        <v>18</v>
      </c>
    </row>
    <row r="11" spans="1:13">
      <c r="A11" s="916"/>
      <c r="B11" s="920"/>
      <c r="C11" s="921"/>
      <c r="D11" s="921"/>
      <c r="E11" s="922"/>
      <c r="F11" s="978"/>
      <c r="G11" s="916"/>
      <c r="H11" s="144" t="s">
        <v>108</v>
      </c>
      <c r="I11" s="145" t="s">
        <v>109</v>
      </c>
      <c r="J11" s="144" t="s">
        <v>108</v>
      </c>
      <c r="K11" s="145" t="s">
        <v>109</v>
      </c>
      <c r="L11" s="916"/>
      <c r="M11" s="916"/>
    </row>
    <row r="12" spans="1:13">
      <c r="A12" s="146">
        <v>1</v>
      </c>
      <c r="B12" s="147" t="s">
        <v>117</v>
      </c>
      <c r="C12" s="148"/>
      <c r="D12" s="148"/>
      <c r="E12" s="148"/>
      <c r="F12" s="512"/>
      <c r="G12" s="150"/>
      <c r="H12" s="151"/>
      <c r="I12" s="151"/>
      <c r="J12" s="151"/>
      <c r="K12" s="151"/>
      <c r="L12" s="151"/>
      <c r="M12" s="535"/>
    </row>
    <row r="13" spans="1:13">
      <c r="A13" s="153"/>
      <c r="B13" s="381">
        <v>1.1000000000000001</v>
      </c>
      <c r="C13" s="530" t="s">
        <v>1772</v>
      </c>
      <c r="D13" s="41"/>
      <c r="E13" s="154"/>
      <c r="F13" s="509"/>
      <c r="G13" s="513"/>
      <c r="H13" s="509"/>
      <c r="I13" s="509"/>
      <c r="J13" s="509"/>
      <c r="K13" s="509"/>
      <c r="L13" s="509"/>
      <c r="M13" s="397"/>
    </row>
    <row r="14" spans="1:13">
      <c r="A14" s="153"/>
      <c r="B14" s="153" t="s">
        <v>127</v>
      </c>
      <c r="C14" s="531" t="s">
        <v>1773</v>
      </c>
      <c r="D14" s="41"/>
      <c r="E14" s="154"/>
      <c r="F14" s="509">
        <v>1</v>
      </c>
      <c r="G14" s="384" t="s">
        <v>195</v>
      </c>
      <c r="H14" s="385"/>
      <c r="I14" s="509">
        <f>F14*H14</f>
        <v>0</v>
      </c>
      <c r="J14" s="509"/>
      <c r="K14" s="509">
        <f>F14*J14</f>
        <v>0</v>
      </c>
      <c r="L14" s="509">
        <f>I14+K14</f>
        <v>0</v>
      </c>
      <c r="M14" s="397"/>
    </row>
    <row r="15" spans="1:13">
      <c r="A15" s="398"/>
      <c r="B15" s="417"/>
      <c r="C15" s="402" t="s">
        <v>1774</v>
      </c>
      <c r="D15" s="137"/>
      <c r="E15" s="399"/>
      <c r="F15" s="548"/>
      <c r="G15" s="399"/>
      <c r="H15" s="509"/>
      <c r="I15" s="509"/>
      <c r="J15" s="509"/>
      <c r="K15" s="509"/>
      <c r="L15" s="509"/>
      <c r="M15" s="514"/>
    </row>
    <row r="16" spans="1:13">
      <c r="A16" s="398"/>
      <c r="B16" s="417"/>
      <c r="C16" s="402" t="s">
        <v>1775</v>
      </c>
      <c r="D16" s="137"/>
      <c r="E16" s="399"/>
      <c r="F16" s="548"/>
      <c r="G16" s="399"/>
      <c r="H16" s="385"/>
      <c r="I16" s="509"/>
      <c r="J16" s="385"/>
      <c r="K16" s="509"/>
      <c r="L16" s="509"/>
      <c r="M16" s="514"/>
    </row>
    <row r="17" spans="1:13">
      <c r="A17" s="153"/>
      <c r="B17" s="417"/>
      <c r="C17" s="531"/>
      <c r="D17" s="160"/>
      <c r="E17" s="154"/>
      <c r="F17" s="515"/>
      <c r="G17" s="516"/>
      <c r="H17" s="517"/>
      <c r="I17" s="509"/>
      <c r="J17" s="385"/>
      <c r="K17" s="509"/>
      <c r="L17" s="509"/>
      <c r="M17" s="508"/>
    </row>
    <row r="18" spans="1:13">
      <c r="A18" s="153"/>
      <c r="B18" s="381">
        <v>1.2</v>
      </c>
      <c r="C18" s="767" t="s">
        <v>1776</v>
      </c>
      <c r="D18" s="531"/>
      <c r="E18" s="154"/>
      <c r="F18" s="383"/>
      <c r="G18" s="384"/>
      <c r="H18" s="385"/>
      <c r="I18" s="509"/>
      <c r="J18" s="385"/>
      <c r="K18" s="509"/>
      <c r="L18" s="509"/>
      <c r="M18" s="768"/>
    </row>
    <row r="19" spans="1:13">
      <c r="A19" s="153"/>
      <c r="B19" s="477" t="s">
        <v>135</v>
      </c>
      <c r="C19" s="530" t="s">
        <v>1777</v>
      </c>
      <c r="D19" s="52"/>
      <c r="E19" s="581"/>
      <c r="F19" s="509"/>
      <c r="G19" s="581"/>
      <c r="H19" s="509"/>
      <c r="I19" s="509"/>
      <c r="J19" s="509"/>
      <c r="K19" s="509"/>
      <c r="L19" s="509"/>
      <c r="M19" s="508"/>
    </row>
    <row r="20" spans="1:13">
      <c r="A20" s="153"/>
      <c r="B20" s="153" t="s">
        <v>137</v>
      </c>
      <c r="C20" s="582" t="s">
        <v>1778</v>
      </c>
      <c r="D20" s="52"/>
      <c r="E20" s="581"/>
      <c r="F20" s="509">
        <v>1</v>
      </c>
      <c r="G20" s="384" t="s">
        <v>195</v>
      </c>
      <c r="H20" s="156"/>
      <c r="I20" s="509">
        <f t="shared" ref="I20:I79" si="0">F20*H20</f>
        <v>0</v>
      </c>
      <c r="J20" s="509"/>
      <c r="K20" s="509">
        <f t="shared" ref="K20:K79" si="1">F20*J20</f>
        <v>0</v>
      </c>
      <c r="L20" s="509">
        <f t="shared" ref="L20:L79" si="2">I20+K20</f>
        <v>0</v>
      </c>
      <c r="M20" s="397"/>
    </row>
    <row r="21" spans="1:13">
      <c r="A21" s="153"/>
      <c r="B21" s="153"/>
      <c r="C21" s="582" t="s">
        <v>1779</v>
      </c>
      <c r="D21" s="52"/>
      <c r="E21" s="581"/>
      <c r="F21" s="509"/>
      <c r="G21" s="384"/>
      <c r="H21" s="509"/>
      <c r="I21" s="509"/>
      <c r="J21" s="509"/>
      <c r="K21" s="509"/>
      <c r="L21" s="509"/>
      <c r="M21" s="508"/>
    </row>
    <row r="22" spans="1:13">
      <c r="A22" s="153"/>
      <c r="B22" s="153" t="s">
        <v>140</v>
      </c>
      <c r="C22" s="582" t="s">
        <v>1780</v>
      </c>
      <c r="D22" s="52"/>
      <c r="E22" s="581"/>
      <c r="F22" s="509">
        <v>2</v>
      </c>
      <c r="G22" s="384" t="s">
        <v>195</v>
      </c>
      <c r="H22" s="509"/>
      <c r="I22" s="509">
        <f t="shared" si="0"/>
        <v>0</v>
      </c>
      <c r="J22" s="509"/>
      <c r="K22" s="509">
        <f t="shared" si="1"/>
        <v>0</v>
      </c>
      <c r="L22" s="509">
        <f t="shared" si="2"/>
        <v>0</v>
      </c>
      <c r="M22" s="508"/>
    </row>
    <row r="23" spans="1:13">
      <c r="A23" s="153"/>
      <c r="B23" s="477" t="s">
        <v>142</v>
      </c>
      <c r="C23" s="530" t="s">
        <v>1781</v>
      </c>
      <c r="D23" s="52"/>
      <c r="E23" s="581"/>
      <c r="F23" s="509"/>
      <c r="G23" s="581"/>
      <c r="H23" s="509"/>
      <c r="I23" s="509"/>
      <c r="J23" s="509"/>
      <c r="K23" s="509"/>
      <c r="L23" s="509"/>
      <c r="M23" s="508"/>
    </row>
    <row r="24" spans="1:13">
      <c r="A24" s="153"/>
      <c r="B24" s="153" t="s">
        <v>145</v>
      </c>
      <c r="C24" s="582" t="s">
        <v>1782</v>
      </c>
      <c r="D24" s="52"/>
      <c r="E24" s="581"/>
      <c r="F24" s="509">
        <v>2</v>
      </c>
      <c r="G24" s="384" t="s">
        <v>195</v>
      </c>
      <c r="H24" s="509"/>
      <c r="I24" s="509">
        <f t="shared" si="0"/>
        <v>0</v>
      </c>
      <c r="J24" s="509"/>
      <c r="K24" s="509">
        <f t="shared" si="1"/>
        <v>0</v>
      </c>
      <c r="L24" s="509">
        <f t="shared" si="2"/>
        <v>0</v>
      </c>
      <c r="M24" s="397"/>
    </row>
    <row r="25" spans="1:13">
      <c r="A25" s="153"/>
      <c r="B25" s="153"/>
      <c r="C25" s="582" t="s">
        <v>1783</v>
      </c>
      <c r="D25" s="52"/>
      <c r="E25" s="581"/>
      <c r="F25" s="509"/>
      <c r="G25" s="384"/>
      <c r="H25" s="509"/>
      <c r="I25" s="509"/>
      <c r="J25" s="509"/>
      <c r="K25" s="509"/>
      <c r="L25" s="509"/>
      <c r="M25" s="508"/>
    </row>
    <row r="26" spans="1:13">
      <c r="A26" s="153"/>
      <c r="B26" s="153" t="s">
        <v>148</v>
      </c>
      <c r="C26" s="582" t="s">
        <v>1784</v>
      </c>
      <c r="D26" s="52"/>
      <c r="E26" s="581"/>
      <c r="F26" s="509">
        <v>2</v>
      </c>
      <c r="G26" s="384" t="s">
        <v>195</v>
      </c>
      <c r="H26" s="509"/>
      <c r="I26" s="509">
        <f t="shared" si="0"/>
        <v>0</v>
      </c>
      <c r="J26" s="509"/>
      <c r="K26" s="509">
        <f t="shared" si="1"/>
        <v>0</v>
      </c>
      <c r="L26" s="509">
        <f t="shared" si="2"/>
        <v>0</v>
      </c>
      <c r="M26" s="397"/>
    </row>
    <row r="27" spans="1:13">
      <c r="A27" s="153"/>
      <c r="B27" s="153" t="s">
        <v>150</v>
      </c>
      <c r="C27" s="582" t="s">
        <v>1785</v>
      </c>
      <c r="D27" s="52"/>
      <c r="E27" s="581"/>
      <c r="F27" s="509">
        <v>8</v>
      </c>
      <c r="G27" s="384" t="s">
        <v>195</v>
      </c>
      <c r="H27" s="509"/>
      <c r="I27" s="509">
        <f t="shared" si="0"/>
        <v>0</v>
      </c>
      <c r="J27" s="509"/>
      <c r="K27" s="509">
        <f t="shared" si="1"/>
        <v>0</v>
      </c>
      <c r="L27" s="509">
        <f t="shared" si="2"/>
        <v>0</v>
      </c>
      <c r="M27" s="397"/>
    </row>
    <row r="28" spans="1:13">
      <c r="A28" s="153"/>
      <c r="B28" s="153" t="s">
        <v>152</v>
      </c>
      <c r="C28" s="582" t="s">
        <v>1786</v>
      </c>
      <c r="D28" s="52"/>
      <c r="E28" s="581"/>
      <c r="F28" s="509">
        <v>4</v>
      </c>
      <c r="G28" s="384" t="s">
        <v>1787</v>
      </c>
      <c r="H28" s="509"/>
      <c r="I28" s="509">
        <f t="shared" si="0"/>
        <v>0</v>
      </c>
      <c r="J28" s="509"/>
      <c r="K28" s="509">
        <f t="shared" si="1"/>
        <v>0</v>
      </c>
      <c r="L28" s="509">
        <f t="shared" si="2"/>
        <v>0</v>
      </c>
      <c r="M28" s="397"/>
    </row>
    <row r="29" spans="1:13">
      <c r="A29" s="153"/>
      <c r="B29" s="153" t="s">
        <v>154</v>
      </c>
      <c r="C29" s="582" t="s">
        <v>1788</v>
      </c>
      <c r="D29" s="52"/>
      <c r="E29" s="581"/>
      <c r="F29" s="509">
        <v>2</v>
      </c>
      <c r="G29" s="384" t="s">
        <v>1306</v>
      </c>
      <c r="H29" s="509"/>
      <c r="I29" s="509">
        <f t="shared" si="0"/>
        <v>0</v>
      </c>
      <c r="J29" s="509"/>
      <c r="K29" s="509">
        <f t="shared" si="1"/>
        <v>0</v>
      </c>
      <c r="L29" s="509">
        <f t="shared" si="2"/>
        <v>0</v>
      </c>
      <c r="M29" s="397"/>
    </row>
    <row r="30" spans="1:13">
      <c r="A30" s="153"/>
      <c r="B30" s="153" t="s">
        <v>157</v>
      </c>
      <c r="C30" s="582" t="s">
        <v>1789</v>
      </c>
      <c r="D30" s="52"/>
      <c r="E30" s="581"/>
      <c r="F30" s="509">
        <v>2</v>
      </c>
      <c r="G30" s="384" t="s">
        <v>1306</v>
      </c>
      <c r="H30" s="509"/>
      <c r="I30" s="509">
        <f t="shared" si="0"/>
        <v>0</v>
      </c>
      <c r="J30" s="509"/>
      <c r="K30" s="509">
        <f t="shared" si="1"/>
        <v>0</v>
      </c>
      <c r="L30" s="509">
        <f t="shared" si="2"/>
        <v>0</v>
      </c>
      <c r="M30" s="397"/>
    </row>
    <row r="31" spans="1:13">
      <c r="A31" s="153"/>
      <c r="B31" s="153" t="s">
        <v>159</v>
      </c>
      <c r="C31" s="582" t="s">
        <v>1790</v>
      </c>
      <c r="D31" s="52"/>
      <c r="E31" s="581"/>
      <c r="F31" s="509">
        <v>4</v>
      </c>
      <c r="G31" s="384" t="s">
        <v>1306</v>
      </c>
      <c r="H31" s="509"/>
      <c r="I31" s="509">
        <f t="shared" si="0"/>
        <v>0</v>
      </c>
      <c r="J31" s="509"/>
      <c r="K31" s="509">
        <f t="shared" si="1"/>
        <v>0</v>
      </c>
      <c r="L31" s="509">
        <f t="shared" si="2"/>
        <v>0</v>
      </c>
      <c r="M31" s="397"/>
    </row>
    <row r="32" spans="1:13">
      <c r="A32" s="153"/>
      <c r="B32" s="153" t="s">
        <v>161</v>
      </c>
      <c r="C32" s="582" t="s">
        <v>1791</v>
      </c>
      <c r="D32" s="52"/>
      <c r="E32" s="581"/>
      <c r="F32" s="509">
        <v>4</v>
      </c>
      <c r="G32" s="384" t="s">
        <v>1306</v>
      </c>
      <c r="H32" s="509"/>
      <c r="I32" s="509">
        <f t="shared" si="0"/>
        <v>0</v>
      </c>
      <c r="J32" s="509"/>
      <c r="K32" s="509">
        <f t="shared" si="1"/>
        <v>0</v>
      </c>
      <c r="L32" s="509">
        <f t="shared" si="2"/>
        <v>0</v>
      </c>
      <c r="M32" s="397"/>
    </row>
    <row r="33" spans="1:13">
      <c r="A33" s="153"/>
      <c r="B33" s="153" t="s">
        <v>163</v>
      </c>
      <c r="C33" s="582" t="s">
        <v>1792</v>
      </c>
      <c r="D33" s="52"/>
      <c r="E33" s="581"/>
      <c r="F33" s="509">
        <v>2</v>
      </c>
      <c r="G33" s="384" t="s">
        <v>1306</v>
      </c>
      <c r="H33" s="509"/>
      <c r="I33" s="509">
        <f t="shared" si="0"/>
        <v>0</v>
      </c>
      <c r="J33" s="509"/>
      <c r="K33" s="509">
        <f t="shared" si="1"/>
        <v>0</v>
      </c>
      <c r="L33" s="509">
        <f t="shared" si="2"/>
        <v>0</v>
      </c>
      <c r="M33" s="397"/>
    </row>
    <row r="34" spans="1:13">
      <c r="A34" s="153"/>
      <c r="B34" s="153" t="s">
        <v>165</v>
      </c>
      <c r="C34" s="582" t="s">
        <v>1793</v>
      </c>
      <c r="D34" s="52"/>
      <c r="E34" s="581"/>
      <c r="F34" s="509">
        <v>2</v>
      </c>
      <c r="G34" s="384" t="s">
        <v>1306</v>
      </c>
      <c r="H34" s="509"/>
      <c r="I34" s="509">
        <f t="shared" si="0"/>
        <v>0</v>
      </c>
      <c r="J34" s="509"/>
      <c r="K34" s="509">
        <f t="shared" si="1"/>
        <v>0</v>
      </c>
      <c r="L34" s="509">
        <f t="shared" si="2"/>
        <v>0</v>
      </c>
      <c r="M34" s="397"/>
    </row>
    <row r="35" spans="1:13">
      <c r="A35" s="153"/>
      <c r="B35" s="153" t="s">
        <v>167</v>
      </c>
      <c r="C35" s="582" t="s">
        <v>1794</v>
      </c>
      <c r="D35" s="52"/>
      <c r="E35" s="581"/>
      <c r="F35" s="509">
        <v>2</v>
      </c>
      <c r="G35" s="384" t="s">
        <v>1306</v>
      </c>
      <c r="H35" s="509"/>
      <c r="I35" s="509">
        <f t="shared" si="0"/>
        <v>0</v>
      </c>
      <c r="J35" s="509"/>
      <c r="K35" s="509">
        <f t="shared" si="1"/>
        <v>0</v>
      </c>
      <c r="L35" s="509">
        <f t="shared" si="2"/>
        <v>0</v>
      </c>
      <c r="M35" s="397"/>
    </row>
    <row r="36" spans="1:13">
      <c r="A36" s="153"/>
      <c r="B36" s="153" t="s">
        <v>169</v>
      </c>
      <c r="C36" s="582" t="s">
        <v>1795</v>
      </c>
      <c r="D36" s="52"/>
      <c r="E36" s="581"/>
      <c r="F36" s="509">
        <v>2</v>
      </c>
      <c r="G36" s="384" t="s">
        <v>1306</v>
      </c>
      <c r="H36" s="509"/>
      <c r="I36" s="509">
        <f t="shared" si="0"/>
        <v>0</v>
      </c>
      <c r="J36" s="509"/>
      <c r="K36" s="509">
        <f t="shared" si="1"/>
        <v>0</v>
      </c>
      <c r="L36" s="509">
        <f t="shared" si="2"/>
        <v>0</v>
      </c>
      <c r="M36" s="397"/>
    </row>
    <row r="37" spans="1:13">
      <c r="A37" s="153"/>
      <c r="B37" s="153" t="s">
        <v>171</v>
      </c>
      <c r="C37" s="582" t="s">
        <v>1796</v>
      </c>
      <c r="D37" s="52"/>
      <c r="E37" s="581"/>
      <c r="F37" s="509">
        <v>16</v>
      </c>
      <c r="G37" s="384" t="s">
        <v>923</v>
      </c>
      <c r="H37" s="509"/>
      <c r="I37" s="509">
        <f t="shared" si="0"/>
        <v>0</v>
      </c>
      <c r="J37" s="509"/>
      <c r="K37" s="509">
        <f t="shared" si="1"/>
        <v>0</v>
      </c>
      <c r="L37" s="509">
        <f t="shared" si="2"/>
        <v>0</v>
      </c>
      <c r="M37" s="397"/>
    </row>
    <row r="38" spans="1:13">
      <c r="A38" s="153"/>
      <c r="B38" s="153" t="s">
        <v>173</v>
      </c>
      <c r="C38" s="582" t="s">
        <v>1797</v>
      </c>
      <c r="D38" s="52"/>
      <c r="E38" s="581"/>
      <c r="F38" s="509">
        <v>4</v>
      </c>
      <c r="G38" s="384" t="s">
        <v>923</v>
      </c>
      <c r="H38" s="509"/>
      <c r="I38" s="509">
        <f t="shared" si="0"/>
        <v>0</v>
      </c>
      <c r="J38" s="509"/>
      <c r="K38" s="509">
        <f t="shared" si="1"/>
        <v>0</v>
      </c>
      <c r="L38" s="509">
        <f t="shared" si="2"/>
        <v>0</v>
      </c>
      <c r="M38" s="397"/>
    </row>
    <row r="39" spans="1:13">
      <c r="A39" s="153"/>
      <c r="B39" s="153" t="s">
        <v>175</v>
      </c>
      <c r="C39" s="582" t="s">
        <v>1798</v>
      </c>
      <c r="D39" s="52"/>
      <c r="E39" s="581"/>
      <c r="F39" s="509">
        <v>4</v>
      </c>
      <c r="G39" s="384" t="s">
        <v>1799</v>
      </c>
      <c r="H39" s="509"/>
      <c r="I39" s="509">
        <f t="shared" si="0"/>
        <v>0</v>
      </c>
      <c r="J39" s="509"/>
      <c r="K39" s="509">
        <f t="shared" si="1"/>
        <v>0</v>
      </c>
      <c r="L39" s="509">
        <f t="shared" si="2"/>
        <v>0</v>
      </c>
      <c r="M39" s="397"/>
    </row>
    <row r="40" spans="1:13">
      <c r="A40" s="153"/>
      <c r="B40" s="153" t="s">
        <v>177</v>
      </c>
      <c r="C40" s="582" t="s">
        <v>1800</v>
      </c>
      <c r="D40" s="52"/>
      <c r="E40" s="581"/>
      <c r="F40" s="509">
        <v>8</v>
      </c>
      <c r="G40" s="384" t="s">
        <v>195</v>
      </c>
      <c r="H40" s="509"/>
      <c r="I40" s="509">
        <f t="shared" si="0"/>
        <v>0</v>
      </c>
      <c r="J40" s="509"/>
      <c r="K40" s="509">
        <f t="shared" si="1"/>
        <v>0</v>
      </c>
      <c r="L40" s="509">
        <f t="shared" si="2"/>
        <v>0</v>
      </c>
      <c r="M40" s="397"/>
    </row>
    <row r="41" spans="1:13">
      <c r="A41" s="153"/>
      <c r="B41" s="153" t="s">
        <v>1801</v>
      </c>
      <c r="C41" s="582" t="s">
        <v>1802</v>
      </c>
      <c r="D41" s="52"/>
      <c r="E41" s="581"/>
      <c r="F41" s="509">
        <v>2</v>
      </c>
      <c r="G41" s="384" t="s">
        <v>1306</v>
      </c>
      <c r="H41" s="509"/>
      <c r="I41" s="509">
        <f t="shared" si="0"/>
        <v>0</v>
      </c>
      <c r="J41" s="509"/>
      <c r="K41" s="509">
        <f t="shared" si="1"/>
        <v>0</v>
      </c>
      <c r="L41" s="509">
        <f t="shared" si="2"/>
        <v>0</v>
      </c>
      <c r="M41" s="397"/>
    </row>
    <row r="42" spans="1:13">
      <c r="A42" s="153"/>
      <c r="B42" s="153" t="s">
        <v>1803</v>
      </c>
      <c r="C42" s="582" t="s">
        <v>1804</v>
      </c>
      <c r="D42" s="52"/>
      <c r="E42" s="581"/>
      <c r="F42" s="509">
        <v>4</v>
      </c>
      <c r="G42" s="384" t="s">
        <v>1805</v>
      </c>
      <c r="H42" s="509"/>
      <c r="I42" s="509">
        <f t="shared" si="0"/>
        <v>0</v>
      </c>
      <c r="J42" s="509"/>
      <c r="K42" s="509">
        <f t="shared" si="1"/>
        <v>0</v>
      </c>
      <c r="L42" s="509">
        <f t="shared" si="2"/>
        <v>0</v>
      </c>
      <c r="M42" s="397"/>
    </row>
    <row r="43" spans="1:13">
      <c r="A43" s="153"/>
      <c r="B43" s="153" t="s">
        <v>1806</v>
      </c>
      <c r="C43" s="582" t="s">
        <v>1807</v>
      </c>
      <c r="D43" s="52"/>
      <c r="E43" s="581"/>
      <c r="F43" s="509">
        <v>2</v>
      </c>
      <c r="G43" s="384" t="s">
        <v>1306</v>
      </c>
      <c r="H43" s="509"/>
      <c r="I43" s="509">
        <f t="shared" si="0"/>
        <v>0</v>
      </c>
      <c r="J43" s="509"/>
      <c r="K43" s="509">
        <f t="shared" si="1"/>
        <v>0</v>
      </c>
      <c r="L43" s="509">
        <f t="shared" si="2"/>
        <v>0</v>
      </c>
      <c r="M43" s="397"/>
    </row>
    <row r="44" spans="1:13">
      <c r="A44" s="153"/>
      <c r="B44" s="153" t="s">
        <v>1808</v>
      </c>
      <c r="C44" s="582" t="s">
        <v>1809</v>
      </c>
      <c r="D44" s="52"/>
      <c r="E44" s="581"/>
      <c r="F44" s="509">
        <v>2</v>
      </c>
      <c r="G44" s="384" t="s">
        <v>1306</v>
      </c>
      <c r="H44" s="509"/>
      <c r="I44" s="509">
        <f t="shared" si="0"/>
        <v>0</v>
      </c>
      <c r="J44" s="509"/>
      <c r="K44" s="509">
        <f t="shared" si="1"/>
        <v>0</v>
      </c>
      <c r="L44" s="509">
        <f t="shared" si="2"/>
        <v>0</v>
      </c>
      <c r="M44" s="397"/>
    </row>
    <row r="45" spans="1:13">
      <c r="A45" s="153"/>
      <c r="B45" s="153" t="s">
        <v>1810</v>
      </c>
      <c r="C45" s="582" t="s">
        <v>1811</v>
      </c>
      <c r="D45" s="52"/>
      <c r="E45" s="581"/>
      <c r="F45" s="509">
        <v>2</v>
      </c>
      <c r="G45" s="384" t="s">
        <v>1306</v>
      </c>
      <c r="H45" s="509"/>
      <c r="I45" s="509">
        <f t="shared" si="0"/>
        <v>0</v>
      </c>
      <c r="J45" s="509"/>
      <c r="K45" s="509">
        <f t="shared" si="1"/>
        <v>0</v>
      </c>
      <c r="L45" s="509">
        <f t="shared" si="2"/>
        <v>0</v>
      </c>
      <c r="M45" s="397"/>
    </row>
    <row r="46" spans="1:13">
      <c r="A46" s="153"/>
      <c r="B46" s="153" t="s">
        <v>1812</v>
      </c>
      <c r="C46" s="582" t="s">
        <v>1813</v>
      </c>
      <c r="D46" s="52"/>
      <c r="E46" s="581"/>
      <c r="F46" s="509">
        <v>2</v>
      </c>
      <c r="G46" s="384" t="s">
        <v>1306</v>
      </c>
      <c r="H46" s="509"/>
      <c r="I46" s="509">
        <f t="shared" si="0"/>
        <v>0</v>
      </c>
      <c r="J46" s="509"/>
      <c r="K46" s="509">
        <f t="shared" si="1"/>
        <v>0</v>
      </c>
      <c r="L46" s="509">
        <f t="shared" si="2"/>
        <v>0</v>
      </c>
      <c r="M46" s="397"/>
    </row>
    <row r="47" spans="1:13">
      <c r="A47" s="153"/>
      <c r="B47" s="153" t="s">
        <v>1814</v>
      </c>
      <c r="C47" s="582" t="s">
        <v>1815</v>
      </c>
      <c r="D47" s="52"/>
      <c r="E47" s="581"/>
      <c r="F47" s="509">
        <v>2</v>
      </c>
      <c r="G47" s="384" t="s">
        <v>1799</v>
      </c>
      <c r="H47" s="509"/>
      <c r="I47" s="509">
        <f t="shared" si="0"/>
        <v>0</v>
      </c>
      <c r="J47" s="509"/>
      <c r="K47" s="509">
        <f t="shared" si="1"/>
        <v>0</v>
      </c>
      <c r="L47" s="509">
        <f t="shared" si="2"/>
        <v>0</v>
      </c>
      <c r="M47" s="397"/>
    </row>
    <row r="48" spans="1:13">
      <c r="A48" s="153"/>
      <c r="B48" s="153" t="s">
        <v>1816</v>
      </c>
      <c r="C48" s="582" t="s">
        <v>1817</v>
      </c>
      <c r="D48" s="52"/>
      <c r="E48" s="581"/>
      <c r="F48" s="509">
        <v>2</v>
      </c>
      <c r="G48" s="384" t="s">
        <v>195</v>
      </c>
      <c r="H48" s="509"/>
      <c r="I48" s="509">
        <f t="shared" si="0"/>
        <v>0</v>
      </c>
      <c r="J48" s="509"/>
      <c r="K48" s="509">
        <f t="shared" si="1"/>
        <v>0</v>
      </c>
      <c r="L48" s="509">
        <f t="shared" si="2"/>
        <v>0</v>
      </c>
      <c r="M48" s="397"/>
    </row>
    <row r="49" spans="1:13">
      <c r="A49" s="153"/>
      <c r="B49" s="153" t="s">
        <v>1818</v>
      </c>
      <c r="C49" s="582" t="s">
        <v>1819</v>
      </c>
      <c r="D49" s="52"/>
      <c r="E49" s="581"/>
      <c r="F49" s="509">
        <v>4</v>
      </c>
      <c r="G49" s="384" t="s">
        <v>195</v>
      </c>
      <c r="H49" s="385"/>
      <c r="I49" s="509">
        <f t="shared" si="0"/>
        <v>0</v>
      </c>
      <c r="J49" s="509"/>
      <c r="K49" s="509">
        <f t="shared" si="1"/>
        <v>0</v>
      </c>
      <c r="L49" s="509">
        <f t="shared" si="2"/>
        <v>0</v>
      </c>
      <c r="M49" s="397"/>
    </row>
    <row r="50" spans="1:13">
      <c r="A50" s="153"/>
      <c r="B50" s="153" t="s">
        <v>1820</v>
      </c>
      <c r="C50" s="582" t="s">
        <v>1821</v>
      </c>
      <c r="D50" s="52"/>
      <c r="E50" s="581"/>
      <c r="F50" s="509">
        <v>2</v>
      </c>
      <c r="G50" s="384" t="s">
        <v>195</v>
      </c>
      <c r="H50" s="385"/>
      <c r="I50" s="509">
        <f t="shared" si="0"/>
        <v>0</v>
      </c>
      <c r="J50" s="509"/>
      <c r="K50" s="509">
        <f t="shared" si="1"/>
        <v>0</v>
      </c>
      <c r="L50" s="509">
        <f t="shared" si="2"/>
        <v>0</v>
      </c>
      <c r="M50" s="397"/>
    </row>
    <row r="51" spans="1:13">
      <c r="A51" s="153"/>
      <c r="B51" s="153" t="s">
        <v>1822</v>
      </c>
      <c r="C51" s="582" t="s">
        <v>1823</v>
      </c>
      <c r="D51" s="52"/>
      <c r="E51" s="581"/>
      <c r="F51" s="509">
        <v>2</v>
      </c>
      <c r="G51" s="384" t="s">
        <v>195</v>
      </c>
      <c r="H51" s="385"/>
      <c r="I51" s="509">
        <f t="shared" si="0"/>
        <v>0</v>
      </c>
      <c r="J51" s="509"/>
      <c r="K51" s="509">
        <f t="shared" si="1"/>
        <v>0</v>
      </c>
      <c r="L51" s="509">
        <f t="shared" si="2"/>
        <v>0</v>
      </c>
      <c r="M51" s="397"/>
    </row>
    <row r="52" spans="1:13">
      <c r="A52" s="153"/>
      <c r="B52" s="477" t="s">
        <v>179</v>
      </c>
      <c r="C52" s="530" t="s">
        <v>1824</v>
      </c>
      <c r="D52" s="52"/>
      <c r="E52" s="581"/>
      <c r="F52" s="509"/>
      <c r="G52" s="581"/>
      <c r="H52" s="509"/>
      <c r="I52" s="509"/>
      <c r="J52" s="509"/>
      <c r="K52" s="509"/>
      <c r="L52" s="509"/>
      <c r="M52" s="508"/>
    </row>
    <row r="53" spans="1:13">
      <c r="A53" s="153"/>
      <c r="B53" s="153" t="s">
        <v>181</v>
      </c>
      <c r="C53" s="582" t="s">
        <v>1778</v>
      </c>
      <c r="D53" s="52"/>
      <c r="E53" s="581"/>
      <c r="F53" s="509">
        <v>2</v>
      </c>
      <c r="G53" s="384" t="s">
        <v>195</v>
      </c>
      <c r="H53" s="156"/>
      <c r="I53" s="509">
        <f t="shared" si="0"/>
        <v>0</v>
      </c>
      <c r="J53" s="509"/>
      <c r="K53" s="509">
        <f t="shared" si="1"/>
        <v>0</v>
      </c>
      <c r="L53" s="509">
        <f t="shared" si="2"/>
        <v>0</v>
      </c>
      <c r="M53" s="397"/>
    </row>
    <row r="54" spans="1:13">
      <c r="A54" s="153"/>
      <c r="B54" s="153"/>
      <c r="C54" s="582" t="s">
        <v>1779</v>
      </c>
      <c r="D54" s="52"/>
      <c r="E54" s="581"/>
      <c r="F54" s="509"/>
      <c r="G54" s="384"/>
      <c r="H54" s="509"/>
      <c r="I54" s="509"/>
      <c r="J54" s="509"/>
      <c r="K54" s="509"/>
      <c r="L54" s="509"/>
      <c r="M54" s="508"/>
    </row>
    <row r="55" spans="1:13">
      <c r="A55" s="153"/>
      <c r="B55" s="153" t="s">
        <v>183</v>
      </c>
      <c r="C55" s="582" t="s">
        <v>1780</v>
      </c>
      <c r="D55" s="52"/>
      <c r="E55" s="581"/>
      <c r="F55" s="509">
        <v>2</v>
      </c>
      <c r="G55" s="384" t="s">
        <v>195</v>
      </c>
      <c r="H55" s="509"/>
      <c r="I55" s="509">
        <f t="shared" si="0"/>
        <v>0</v>
      </c>
      <c r="J55" s="509"/>
      <c r="K55" s="509">
        <f t="shared" si="1"/>
        <v>0</v>
      </c>
      <c r="L55" s="509">
        <f t="shared" si="2"/>
        <v>0</v>
      </c>
      <c r="M55" s="397"/>
    </row>
    <row r="56" spans="1:13">
      <c r="A56" s="153"/>
      <c r="B56" s="153" t="s">
        <v>185</v>
      </c>
      <c r="C56" s="582" t="s">
        <v>1785</v>
      </c>
      <c r="D56" s="52"/>
      <c r="E56" s="581"/>
      <c r="F56" s="509">
        <v>4</v>
      </c>
      <c r="G56" s="384" t="s">
        <v>195</v>
      </c>
      <c r="H56" s="156"/>
      <c r="I56" s="509">
        <f t="shared" si="0"/>
        <v>0</v>
      </c>
      <c r="J56" s="509"/>
      <c r="K56" s="509">
        <f t="shared" si="1"/>
        <v>0</v>
      </c>
      <c r="L56" s="509">
        <f t="shared" si="2"/>
        <v>0</v>
      </c>
      <c r="M56" s="397"/>
    </row>
    <row r="57" spans="1:13">
      <c r="A57" s="153"/>
      <c r="B57" s="153" t="s">
        <v>188</v>
      </c>
      <c r="C57" s="582" t="s">
        <v>1786</v>
      </c>
      <c r="D57" s="52"/>
      <c r="E57" s="581"/>
      <c r="F57" s="509">
        <v>4</v>
      </c>
      <c r="G57" s="384" t="s">
        <v>1787</v>
      </c>
      <c r="H57" s="156"/>
      <c r="I57" s="509">
        <f t="shared" si="0"/>
        <v>0</v>
      </c>
      <c r="J57" s="509"/>
      <c r="K57" s="509">
        <f t="shared" si="1"/>
        <v>0</v>
      </c>
      <c r="L57" s="509">
        <f t="shared" si="2"/>
        <v>0</v>
      </c>
      <c r="M57" s="397"/>
    </row>
    <row r="58" spans="1:13">
      <c r="A58" s="153"/>
      <c r="B58" s="153" t="s">
        <v>190</v>
      </c>
      <c r="C58" s="582" t="s">
        <v>1788</v>
      </c>
      <c r="D58" s="52"/>
      <c r="E58" s="581"/>
      <c r="F58" s="509">
        <v>2</v>
      </c>
      <c r="G58" s="384" t="s">
        <v>1306</v>
      </c>
      <c r="H58" s="156"/>
      <c r="I58" s="509">
        <f t="shared" si="0"/>
        <v>0</v>
      </c>
      <c r="J58" s="509"/>
      <c r="K58" s="509">
        <f t="shared" si="1"/>
        <v>0</v>
      </c>
      <c r="L58" s="509">
        <f t="shared" si="2"/>
        <v>0</v>
      </c>
      <c r="M58" s="397"/>
    </row>
    <row r="59" spans="1:13">
      <c r="A59" s="153"/>
      <c r="B59" s="153" t="s">
        <v>193</v>
      </c>
      <c r="C59" s="582" t="s">
        <v>1789</v>
      </c>
      <c r="D59" s="52"/>
      <c r="E59" s="581"/>
      <c r="F59" s="509">
        <v>2</v>
      </c>
      <c r="G59" s="384" t="s">
        <v>1306</v>
      </c>
      <c r="H59" s="156"/>
      <c r="I59" s="509">
        <f t="shared" si="0"/>
        <v>0</v>
      </c>
      <c r="J59" s="509"/>
      <c r="K59" s="509">
        <f t="shared" si="1"/>
        <v>0</v>
      </c>
      <c r="L59" s="509">
        <f t="shared" si="2"/>
        <v>0</v>
      </c>
      <c r="M59" s="397"/>
    </row>
    <row r="60" spans="1:13">
      <c r="A60" s="153"/>
      <c r="B60" s="153" t="s">
        <v>1825</v>
      </c>
      <c r="C60" s="582" t="s">
        <v>1790</v>
      </c>
      <c r="D60" s="52"/>
      <c r="E60" s="581"/>
      <c r="F60" s="509">
        <v>4</v>
      </c>
      <c r="G60" s="384" t="s">
        <v>1306</v>
      </c>
      <c r="H60" s="156"/>
      <c r="I60" s="509">
        <f t="shared" si="0"/>
        <v>0</v>
      </c>
      <c r="J60" s="509"/>
      <c r="K60" s="509">
        <f t="shared" si="1"/>
        <v>0</v>
      </c>
      <c r="L60" s="509">
        <f t="shared" si="2"/>
        <v>0</v>
      </c>
      <c r="M60" s="397"/>
    </row>
    <row r="61" spans="1:13">
      <c r="A61" s="153"/>
      <c r="B61" s="153" t="s">
        <v>1826</v>
      </c>
      <c r="C61" s="582" t="s">
        <v>1827</v>
      </c>
      <c r="D61" s="52"/>
      <c r="E61" s="581"/>
      <c r="F61" s="509">
        <v>2</v>
      </c>
      <c r="G61" s="384" t="s">
        <v>1306</v>
      </c>
      <c r="H61" s="156"/>
      <c r="I61" s="509">
        <f t="shared" si="0"/>
        <v>0</v>
      </c>
      <c r="J61" s="509"/>
      <c r="K61" s="509">
        <f t="shared" si="1"/>
        <v>0</v>
      </c>
      <c r="L61" s="509">
        <f t="shared" si="2"/>
        <v>0</v>
      </c>
      <c r="M61" s="397"/>
    </row>
    <row r="62" spans="1:13">
      <c r="A62" s="153"/>
      <c r="B62" s="153" t="s">
        <v>1828</v>
      </c>
      <c r="C62" s="582" t="s">
        <v>1829</v>
      </c>
      <c r="D62" s="52"/>
      <c r="E62" s="581"/>
      <c r="F62" s="509">
        <v>2</v>
      </c>
      <c r="G62" s="384" t="s">
        <v>1306</v>
      </c>
      <c r="H62" s="156"/>
      <c r="I62" s="509">
        <f t="shared" si="0"/>
        <v>0</v>
      </c>
      <c r="J62" s="509"/>
      <c r="K62" s="509">
        <f t="shared" si="1"/>
        <v>0</v>
      </c>
      <c r="L62" s="509">
        <f t="shared" si="2"/>
        <v>0</v>
      </c>
      <c r="M62" s="397"/>
    </row>
    <row r="63" spans="1:13">
      <c r="A63" s="153"/>
      <c r="B63" s="153" t="s">
        <v>1830</v>
      </c>
      <c r="C63" s="582" t="s">
        <v>1809</v>
      </c>
      <c r="D63" s="52"/>
      <c r="E63" s="581"/>
      <c r="F63" s="509">
        <v>2</v>
      </c>
      <c r="G63" s="384" t="s">
        <v>1306</v>
      </c>
      <c r="H63" s="156"/>
      <c r="I63" s="509">
        <f t="shared" si="0"/>
        <v>0</v>
      </c>
      <c r="J63" s="509"/>
      <c r="K63" s="509">
        <f t="shared" si="1"/>
        <v>0</v>
      </c>
      <c r="L63" s="509">
        <f t="shared" si="2"/>
        <v>0</v>
      </c>
      <c r="M63" s="397"/>
    </row>
    <row r="64" spans="1:13">
      <c r="A64" s="153"/>
      <c r="B64" s="153" t="s">
        <v>1831</v>
      </c>
      <c r="C64" s="582" t="s">
        <v>1811</v>
      </c>
      <c r="D64" s="52"/>
      <c r="E64" s="581"/>
      <c r="F64" s="509">
        <v>2</v>
      </c>
      <c r="G64" s="384" t="s">
        <v>1306</v>
      </c>
      <c r="H64" s="156"/>
      <c r="I64" s="509">
        <f t="shared" si="0"/>
        <v>0</v>
      </c>
      <c r="J64" s="509"/>
      <c r="K64" s="509">
        <f t="shared" si="1"/>
        <v>0</v>
      </c>
      <c r="L64" s="509">
        <f t="shared" si="2"/>
        <v>0</v>
      </c>
      <c r="M64" s="397"/>
    </row>
    <row r="65" spans="1:13">
      <c r="A65" s="153"/>
      <c r="B65" s="153" t="s">
        <v>1832</v>
      </c>
      <c r="C65" s="582" t="s">
        <v>1833</v>
      </c>
      <c r="D65" s="52"/>
      <c r="E65" s="581"/>
      <c r="F65" s="509">
        <v>2</v>
      </c>
      <c r="G65" s="384" t="s">
        <v>1306</v>
      </c>
      <c r="H65" s="156"/>
      <c r="I65" s="509">
        <f t="shared" si="0"/>
        <v>0</v>
      </c>
      <c r="J65" s="509"/>
      <c r="K65" s="509">
        <f t="shared" si="1"/>
        <v>0</v>
      </c>
      <c r="L65" s="509">
        <f t="shared" si="2"/>
        <v>0</v>
      </c>
      <c r="M65" s="397"/>
    </row>
    <row r="66" spans="1:13">
      <c r="A66" s="153"/>
      <c r="B66" s="153" t="s">
        <v>1834</v>
      </c>
      <c r="C66" s="582" t="s">
        <v>1815</v>
      </c>
      <c r="D66" s="52"/>
      <c r="E66" s="581"/>
      <c r="F66" s="509">
        <v>4</v>
      </c>
      <c r="G66" s="384" t="s">
        <v>1799</v>
      </c>
      <c r="H66" s="156"/>
      <c r="I66" s="509">
        <f t="shared" si="0"/>
        <v>0</v>
      </c>
      <c r="J66" s="509"/>
      <c r="K66" s="509">
        <f t="shared" si="1"/>
        <v>0</v>
      </c>
      <c r="L66" s="509">
        <f t="shared" si="2"/>
        <v>0</v>
      </c>
      <c r="M66" s="397"/>
    </row>
    <row r="67" spans="1:13">
      <c r="A67" s="153"/>
      <c r="B67" s="153" t="s">
        <v>1835</v>
      </c>
      <c r="C67" s="582" t="s">
        <v>1794</v>
      </c>
      <c r="D67" s="52"/>
      <c r="E67" s="581"/>
      <c r="F67" s="509">
        <v>2</v>
      </c>
      <c r="G67" s="384" t="s">
        <v>1306</v>
      </c>
      <c r="H67" s="156"/>
      <c r="I67" s="509">
        <f t="shared" si="0"/>
        <v>0</v>
      </c>
      <c r="J67" s="509"/>
      <c r="K67" s="509">
        <f t="shared" si="1"/>
        <v>0</v>
      </c>
      <c r="L67" s="509">
        <f t="shared" si="2"/>
        <v>0</v>
      </c>
      <c r="M67" s="397"/>
    </row>
    <row r="68" spans="1:13">
      <c r="A68" s="153"/>
      <c r="B68" s="153" t="s">
        <v>1836</v>
      </c>
      <c r="C68" s="582" t="s">
        <v>1795</v>
      </c>
      <c r="D68" s="52"/>
      <c r="E68" s="581"/>
      <c r="F68" s="509">
        <v>2</v>
      </c>
      <c r="G68" s="384" t="s">
        <v>1306</v>
      </c>
      <c r="H68" s="156"/>
      <c r="I68" s="509">
        <f t="shared" si="0"/>
        <v>0</v>
      </c>
      <c r="J68" s="509"/>
      <c r="K68" s="509">
        <f t="shared" si="1"/>
        <v>0</v>
      </c>
      <c r="L68" s="509">
        <f t="shared" si="2"/>
        <v>0</v>
      </c>
      <c r="M68" s="397"/>
    </row>
    <row r="69" spans="1:13">
      <c r="A69" s="153"/>
      <c r="B69" s="153" t="s">
        <v>1837</v>
      </c>
      <c r="C69" s="582" t="s">
        <v>1838</v>
      </c>
      <c r="D69" s="52"/>
      <c r="E69" s="581"/>
      <c r="F69" s="509">
        <v>4</v>
      </c>
      <c r="G69" s="384" t="s">
        <v>923</v>
      </c>
      <c r="H69" s="156"/>
      <c r="I69" s="509">
        <f t="shared" si="0"/>
        <v>0</v>
      </c>
      <c r="J69" s="509"/>
      <c r="K69" s="509">
        <f t="shared" si="1"/>
        <v>0</v>
      </c>
      <c r="L69" s="509">
        <f t="shared" si="2"/>
        <v>0</v>
      </c>
      <c r="M69" s="397"/>
    </row>
    <row r="70" spans="1:13">
      <c r="A70" s="153"/>
      <c r="B70" s="153" t="s">
        <v>1839</v>
      </c>
      <c r="C70" s="582" t="s">
        <v>1840</v>
      </c>
      <c r="D70" s="52"/>
      <c r="E70" s="581"/>
      <c r="F70" s="509">
        <v>2</v>
      </c>
      <c r="G70" s="384" t="s">
        <v>1306</v>
      </c>
      <c r="H70" s="156"/>
      <c r="I70" s="509">
        <f t="shared" si="0"/>
        <v>0</v>
      </c>
      <c r="J70" s="509"/>
      <c r="K70" s="509">
        <f t="shared" si="1"/>
        <v>0</v>
      </c>
      <c r="L70" s="509">
        <f t="shared" si="2"/>
        <v>0</v>
      </c>
      <c r="M70" s="397"/>
    </row>
    <row r="71" spans="1:13">
      <c r="A71" s="153"/>
      <c r="B71" s="153" t="s">
        <v>1841</v>
      </c>
      <c r="C71" s="582" t="s">
        <v>1842</v>
      </c>
      <c r="D71" s="52"/>
      <c r="E71" s="581"/>
      <c r="F71" s="509">
        <v>16</v>
      </c>
      <c r="G71" s="384" t="s">
        <v>923</v>
      </c>
      <c r="H71" s="156"/>
      <c r="I71" s="509">
        <f t="shared" si="0"/>
        <v>0</v>
      </c>
      <c r="J71" s="509"/>
      <c r="K71" s="509">
        <f t="shared" si="1"/>
        <v>0</v>
      </c>
      <c r="L71" s="509">
        <f t="shared" si="2"/>
        <v>0</v>
      </c>
      <c r="M71" s="397"/>
    </row>
    <row r="72" spans="1:13">
      <c r="A72" s="153"/>
      <c r="B72" s="153" t="s">
        <v>1843</v>
      </c>
      <c r="C72" s="582" t="s">
        <v>1844</v>
      </c>
      <c r="D72" s="52"/>
      <c r="E72" s="581"/>
      <c r="F72" s="509">
        <v>2</v>
      </c>
      <c r="G72" s="384" t="s">
        <v>195</v>
      </c>
      <c r="H72" s="156"/>
      <c r="I72" s="509">
        <f t="shared" si="0"/>
        <v>0</v>
      </c>
      <c r="J72" s="509"/>
      <c r="K72" s="509">
        <f t="shared" si="1"/>
        <v>0</v>
      </c>
      <c r="L72" s="509">
        <f t="shared" si="2"/>
        <v>0</v>
      </c>
      <c r="M72" s="397"/>
    </row>
    <row r="73" spans="1:13">
      <c r="A73" s="153"/>
      <c r="B73" s="153" t="s">
        <v>1845</v>
      </c>
      <c r="C73" s="582" t="s">
        <v>1817</v>
      </c>
      <c r="D73" s="52"/>
      <c r="E73" s="581"/>
      <c r="F73" s="509">
        <v>4</v>
      </c>
      <c r="G73" s="384" t="s">
        <v>195</v>
      </c>
      <c r="H73" s="156"/>
      <c r="I73" s="509">
        <f t="shared" si="0"/>
        <v>0</v>
      </c>
      <c r="J73" s="509"/>
      <c r="K73" s="509">
        <f t="shared" si="1"/>
        <v>0</v>
      </c>
      <c r="L73" s="509">
        <f t="shared" si="2"/>
        <v>0</v>
      </c>
      <c r="M73" s="397"/>
    </row>
    <row r="74" spans="1:13">
      <c r="A74" s="153"/>
      <c r="B74" s="153" t="s">
        <v>1846</v>
      </c>
      <c r="C74" s="582" t="s">
        <v>1821</v>
      </c>
      <c r="D74" s="52"/>
      <c r="E74" s="581"/>
      <c r="F74" s="509">
        <v>2</v>
      </c>
      <c r="G74" s="384" t="s">
        <v>195</v>
      </c>
      <c r="H74" s="385"/>
      <c r="I74" s="509">
        <f t="shared" si="0"/>
        <v>0</v>
      </c>
      <c r="J74" s="509"/>
      <c r="K74" s="509">
        <f t="shared" si="1"/>
        <v>0</v>
      </c>
      <c r="L74" s="509">
        <f t="shared" si="2"/>
        <v>0</v>
      </c>
      <c r="M74" s="397"/>
    </row>
    <row r="75" spans="1:13">
      <c r="A75" s="153"/>
      <c r="B75" s="153" t="s">
        <v>1847</v>
      </c>
      <c r="C75" s="582" t="s">
        <v>1823</v>
      </c>
      <c r="D75" s="52"/>
      <c r="E75" s="581"/>
      <c r="F75" s="509">
        <v>2</v>
      </c>
      <c r="G75" s="384" t="s">
        <v>195</v>
      </c>
      <c r="H75" s="385"/>
      <c r="I75" s="509">
        <f t="shared" si="0"/>
        <v>0</v>
      </c>
      <c r="J75" s="509"/>
      <c r="K75" s="509">
        <f t="shared" si="1"/>
        <v>0</v>
      </c>
      <c r="L75" s="509">
        <f t="shared" si="2"/>
        <v>0</v>
      </c>
      <c r="M75" s="397"/>
    </row>
    <row r="76" spans="1:13">
      <c r="A76" s="153"/>
      <c r="B76" s="477" t="s">
        <v>196</v>
      </c>
      <c r="C76" s="530" t="s">
        <v>1848</v>
      </c>
      <c r="D76" s="52"/>
      <c r="E76" s="581"/>
      <c r="F76" s="509"/>
      <c r="G76" s="581"/>
      <c r="H76" s="509"/>
      <c r="I76" s="509"/>
      <c r="J76" s="509"/>
      <c r="K76" s="509"/>
      <c r="L76" s="509"/>
      <c r="M76" s="508"/>
    </row>
    <row r="77" spans="1:13">
      <c r="A77" s="153"/>
      <c r="B77" s="153"/>
      <c r="C77" s="583" t="s">
        <v>1849</v>
      </c>
      <c r="D77" s="584"/>
      <c r="E77" s="581"/>
      <c r="F77" s="509"/>
      <c r="G77" s="536"/>
      <c r="H77" s="509"/>
      <c r="I77" s="509"/>
      <c r="J77" s="509"/>
      <c r="K77" s="509"/>
      <c r="L77" s="509"/>
      <c r="M77" s="508"/>
    </row>
    <row r="78" spans="1:13">
      <c r="A78" s="153"/>
      <c r="B78" s="153" t="s">
        <v>198</v>
      </c>
      <c r="C78" s="537" t="s">
        <v>1850</v>
      </c>
      <c r="D78" s="52"/>
      <c r="E78" s="581"/>
      <c r="F78" s="509">
        <v>1</v>
      </c>
      <c r="G78" s="536" t="s">
        <v>1306</v>
      </c>
      <c r="H78" s="385"/>
      <c r="I78" s="509">
        <f t="shared" si="0"/>
        <v>0</v>
      </c>
      <c r="J78" s="509"/>
      <c r="K78" s="509">
        <f t="shared" si="1"/>
        <v>0</v>
      </c>
      <c r="L78" s="509">
        <f t="shared" si="2"/>
        <v>0</v>
      </c>
      <c r="M78" s="397"/>
    </row>
    <row r="79" spans="1:13">
      <c r="A79" s="153"/>
      <c r="B79" s="153" t="s">
        <v>200</v>
      </c>
      <c r="C79" s="537" t="s">
        <v>1851</v>
      </c>
      <c r="D79" s="52"/>
      <c r="E79" s="581"/>
      <c r="F79" s="509">
        <v>1</v>
      </c>
      <c r="G79" s="536" t="s">
        <v>1306</v>
      </c>
      <c r="H79" s="385"/>
      <c r="I79" s="509">
        <f t="shared" si="0"/>
        <v>0</v>
      </c>
      <c r="J79" s="509"/>
      <c r="K79" s="509">
        <f t="shared" si="1"/>
        <v>0</v>
      </c>
      <c r="L79" s="509">
        <f t="shared" si="2"/>
        <v>0</v>
      </c>
      <c r="M79" s="397"/>
    </row>
    <row r="80" spans="1:13">
      <c r="A80" s="153"/>
      <c r="B80" s="153" t="s">
        <v>201</v>
      </c>
      <c r="C80" s="537" t="s">
        <v>1852</v>
      </c>
      <c r="D80" s="52"/>
      <c r="E80" s="581"/>
      <c r="F80" s="509">
        <v>12</v>
      </c>
      <c r="G80" s="536" t="s">
        <v>923</v>
      </c>
      <c r="H80" s="385"/>
      <c r="I80" s="509">
        <f t="shared" ref="I80:I144" si="3">F80*H80</f>
        <v>0</v>
      </c>
      <c r="J80" s="509"/>
      <c r="K80" s="509">
        <f t="shared" ref="K80:K144" si="4">F80*J80</f>
        <v>0</v>
      </c>
      <c r="L80" s="509">
        <f t="shared" ref="L80:L144" si="5">I80+K80</f>
        <v>0</v>
      </c>
      <c r="M80" s="397"/>
    </row>
    <row r="81" spans="1:13">
      <c r="A81" s="153"/>
      <c r="B81" s="153" t="s">
        <v>203</v>
      </c>
      <c r="C81" s="537" t="s">
        <v>1853</v>
      </c>
      <c r="D81" s="52"/>
      <c r="E81" s="581"/>
      <c r="F81" s="509">
        <v>2</v>
      </c>
      <c r="G81" s="536" t="s">
        <v>195</v>
      </c>
      <c r="H81" s="385"/>
      <c r="I81" s="509">
        <f t="shared" si="3"/>
        <v>0</v>
      </c>
      <c r="J81" s="509"/>
      <c r="K81" s="509">
        <f t="shared" si="4"/>
        <v>0</v>
      </c>
      <c r="L81" s="509">
        <f t="shared" si="5"/>
        <v>0</v>
      </c>
      <c r="M81" s="397"/>
    </row>
    <row r="82" spans="1:13">
      <c r="A82" s="153"/>
      <c r="B82" s="153" t="s">
        <v>205</v>
      </c>
      <c r="C82" s="537" t="s">
        <v>1854</v>
      </c>
      <c r="D82" s="52"/>
      <c r="E82" s="581"/>
      <c r="F82" s="509">
        <v>2</v>
      </c>
      <c r="G82" s="536" t="s">
        <v>923</v>
      </c>
      <c r="H82" s="385"/>
      <c r="I82" s="509">
        <f t="shared" si="3"/>
        <v>0</v>
      </c>
      <c r="J82" s="509"/>
      <c r="K82" s="509">
        <f t="shared" si="4"/>
        <v>0</v>
      </c>
      <c r="L82" s="509">
        <f t="shared" si="5"/>
        <v>0</v>
      </c>
      <c r="M82" s="397"/>
    </row>
    <row r="83" spans="1:13">
      <c r="A83" s="153"/>
      <c r="B83" s="153" t="s">
        <v>207</v>
      </c>
      <c r="C83" s="537" t="s">
        <v>1855</v>
      </c>
      <c r="D83" s="52"/>
      <c r="E83" s="581"/>
      <c r="F83" s="509">
        <v>2</v>
      </c>
      <c r="G83" s="536" t="s">
        <v>923</v>
      </c>
      <c r="H83" s="385"/>
      <c r="I83" s="509">
        <f t="shared" si="3"/>
        <v>0</v>
      </c>
      <c r="J83" s="509"/>
      <c r="K83" s="509">
        <f t="shared" si="4"/>
        <v>0</v>
      </c>
      <c r="L83" s="509">
        <f t="shared" si="5"/>
        <v>0</v>
      </c>
      <c r="M83" s="397"/>
    </row>
    <row r="84" spans="1:13">
      <c r="A84" s="153"/>
      <c r="B84" s="153" t="s">
        <v>209</v>
      </c>
      <c r="C84" s="537" t="s">
        <v>1795</v>
      </c>
      <c r="D84" s="52"/>
      <c r="E84" s="581"/>
      <c r="F84" s="509">
        <v>1</v>
      </c>
      <c r="G84" s="536" t="s">
        <v>1306</v>
      </c>
      <c r="H84" s="385"/>
      <c r="I84" s="509">
        <f t="shared" si="3"/>
        <v>0</v>
      </c>
      <c r="J84" s="509"/>
      <c r="K84" s="509">
        <f t="shared" si="4"/>
        <v>0</v>
      </c>
      <c r="L84" s="509">
        <f t="shared" si="5"/>
        <v>0</v>
      </c>
      <c r="M84" s="397"/>
    </row>
    <row r="85" spans="1:13">
      <c r="A85" s="153"/>
      <c r="B85" s="153" t="s">
        <v>213</v>
      </c>
      <c r="C85" s="537" t="s">
        <v>1817</v>
      </c>
      <c r="D85" s="52"/>
      <c r="E85" s="581"/>
      <c r="F85" s="509">
        <v>2</v>
      </c>
      <c r="G85" s="536" t="s">
        <v>547</v>
      </c>
      <c r="H85" s="385"/>
      <c r="I85" s="509">
        <f t="shared" si="3"/>
        <v>0</v>
      </c>
      <c r="J85" s="509"/>
      <c r="K85" s="509">
        <f t="shared" si="4"/>
        <v>0</v>
      </c>
      <c r="L85" s="509">
        <f t="shared" si="5"/>
        <v>0</v>
      </c>
      <c r="M85" s="397"/>
    </row>
    <row r="86" spans="1:13">
      <c r="A86" s="153"/>
      <c r="B86" s="153" t="s">
        <v>215</v>
      </c>
      <c r="C86" s="537" t="s">
        <v>1819</v>
      </c>
      <c r="D86" s="52"/>
      <c r="E86" s="581"/>
      <c r="F86" s="509">
        <v>2</v>
      </c>
      <c r="G86" s="536" t="s">
        <v>547</v>
      </c>
      <c r="H86" s="385"/>
      <c r="I86" s="509">
        <f t="shared" si="3"/>
        <v>0</v>
      </c>
      <c r="J86" s="509"/>
      <c r="K86" s="509">
        <f t="shared" si="4"/>
        <v>0</v>
      </c>
      <c r="L86" s="509">
        <f t="shared" si="5"/>
        <v>0</v>
      </c>
      <c r="M86" s="397"/>
    </row>
    <row r="87" spans="1:13">
      <c r="A87" s="153"/>
      <c r="B87" s="153" t="s">
        <v>218</v>
      </c>
      <c r="C87" s="537" t="s">
        <v>1844</v>
      </c>
      <c r="D87" s="52"/>
      <c r="E87" s="581"/>
      <c r="F87" s="509">
        <v>4</v>
      </c>
      <c r="G87" s="536" t="s">
        <v>195</v>
      </c>
      <c r="H87" s="385"/>
      <c r="I87" s="509">
        <f t="shared" si="3"/>
        <v>0</v>
      </c>
      <c r="J87" s="509"/>
      <c r="K87" s="509">
        <f t="shared" si="4"/>
        <v>0</v>
      </c>
      <c r="L87" s="509">
        <f t="shared" si="5"/>
        <v>0</v>
      </c>
      <c r="M87" s="397"/>
    </row>
    <row r="88" spans="1:13">
      <c r="A88" s="153"/>
      <c r="B88" s="153" t="s">
        <v>220</v>
      </c>
      <c r="C88" s="537" t="s">
        <v>1856</v>
      </c>
      <c r="D88" s="52"/>
      <c r="E88" s="581"/>
      <c r="F88" s="509">
        <v>1</v>
      </c>
      <c r="G88" s="536" t="s">
        <v>195</v>
      </c>
      <c r="H88" s="385"/>
      <c r="I88" s="509">
        <f t="shared" si="3"/>
        <v>0</v>
      </c>
      <c r="J88" s="509"/>
      <c r="K88" s="509">
        <f t="shared" si="4"/>
        <v>0</v>
      </c>
      <c r="L88" s="509">
        <f t="shared" si="5"/>
        <v>0</v>
      </c>
      <c r="M88" s="397"/>
    </row>
    <row r="89" spans="1:13">
      <c r="A89" s="153"/>
      <c r="B89" s="153" t="s">
        <v>222</v>
      </c>
      <c r="C89" s="537" t="s">
        <v>1857</v>
      </c>
      <c r="D89" s="52"/>
      <c r="E89" s="581"/>
      <c r="F89" s="509">
        <v>1</v>
      </c>
      <c r="G89" s="536" t="s">
        <v>1306</v>
      </c>
      <c r="H89" s="385"/>
      <c r="I89" s="509">
        <f t="shared" si="3"/>
        <v>0</v>
      </c>
      <c r="J89" s="509"/>
      <c r="K89" s="509">
        <f t="shared" si="4"/>
        <v>0</v>
      </c>
      <c r="L89" s="509">
        <f t="shared" si="5"/>
        <v>0</v>
      </c>
      <c r="M89" s="397"/>
    </row>
    <row r="90" spans="1:13">
      <c r="A90" s="153"/>
      <c r="B90" s="153" t="s">
        <v>224</v>
      </c>
      <c r="C90" s="537" t="s">
        <v>1804</v>
      </c>
      <c r="D90" s="52"/>
      <c r="E90" s="581"/>
      <c r="F90" s="509">
        <v>4</v>
      </c>
      <c r="G90" s="536" t="s">
        <v>195</v>
      </c>
      <c r="H90" s="385"/>
      <c r="I90" s="509">
        <f t="shared" si="3"/>
        <v>0</v>
      </c>
      <c r="J90" s="509"/>
      <c r="K90" s="509">
        <f t="shared" si="4"/>
        <v>0</v>
      </c>
      <c r="L90" s="509">
        <f t="shared" si="5"/>
        <v>0</v>
      </c>
      <c r="M90" s="397"/>
    </row>
    <row r="91" spans="1:13">
      <c r="A91" s="153"/>
      <c r="B91" s="153" t="s">
        <v>1858</v>
      </c>
      <c r="C91" s="537" t="s">
        <v>1859</v>
      </c>
      <c r="D91" s="52"/>
      <c r="E91" s="581"/>
      <c r="F91" s="509">
        <v>2</v>
      </c>
      <c r="G91" s="536" t="s">
        <v>195</v>
      </c>
      <c r="H91" s="385"/>
      <c r="I91" s="509">
        <f t="shared" si="3"/>
        <v>0</v>
      </c>
      <c r="J91" s="509"/>
      <c r="K91" s="509">
        <f t="shared" si="4"/>
        <v>0</v>
      </c>
      <c r="L91" s="509">
        <f t="shared" si="5"/>
        <v>0</v>
      </c>
      <c r="M91" s="397"/>
    </row>
    <row r="92" spans="1:13">
      <c r="A92" s="153"/>
      <c r="B92" s="153" t="s">
        <v>1860</v>
      </c>
      <c r="C92" s="537" t="s">
        <v>1861</v>
      </c>
      <c r="D92" s="52"/>
      <c r="E92" s="581"/>
      <c r="F92" s="509">
        <v>1</v>
      </c>
      <c r="G92" s="536" t="s">
        <v>1862</v>
      </c>
      <c r="H92" s="385"/>
      <c r="I92" s="509">
        <f t="shared" si="3"/>
        <v>0</v>
      </c>
      <c r="J92" s="509"/>
      <c r="K92" s="509">
        <f t="shared" si="4"/>
        <v>0</v>
      </c>
      <c r="L92" s="509">
        <f t="shared" si="5"/>
        <v>0</v>
      </c>
      <c r="M92" s="397"/>
    </row>
    <row r="93" spans="1:13">
      <c r="A93" s="153"/>
      <c r="B93" s="153" t="s">
        <v>1863</v>
      </c>
      <c r="C93" s="537" t="s">
        <v>1864</v>
      </c>
      <c r="D93" s="52"/>
      <c r="E93" s="581"/>
      <c r="F93" s="509">
        <v>1</v>
      </c>
      <c r="G93" s="536" t="s">
        <v>1306</v>
      </c>
      <c r="H93" s="385"/>
      <c r="I93" s="509">
        <f t="shared" si="3"/>
        <v>0</v>
      </c>
      <c r="J93" s="509"/>
      <c r="K93" s="509">
        <f t="shared" si="4"/>
        <v>0</v>
      </c>
      <c r="L93" s="509">
        <f t="shared" si="5"/>
        <v>0</v>
      </c>
      <c r="M93" s="397"/>
    </row>
    <row r="94" spans="1:13">
      <c r="A94" s="153"/>
      <c r="B94" s="153" t="s">
        <v>1865</v>
      </c>
      <c r="C94" s="537" t="s">
        <v>1866</v>
      </c>
      <c r="D94" s="52"/>
      <c r="E94" s="581"/>
      <c r="F94" s="509">
        <v>18</v>
      </c>
      <c r="G94" s="536" t="s">
        <v>923</v>
      </c>
      <c r="H94" s="385"/>
      <c r="I94" s="509">
        <f t="shared" si="3"/>
        <v>0</v>
      </c>
      <c r="J94" s="509"/>
      <c r="K94" s="509">
        <f t="shared" si="4"/>
        <v>0</v>
      </c>
      <c r="L94" s="509">
        <f t="shared" si="5"/>
        <v>0</v>
      </c>
      <c r="M94" s="397"/>
    </row>
    <row r="95" spans="1:13">
      <c r="A95" s="153"/>
      <c r="B95" s="153" t="s">
        <v>1867</v>
      </c>
      <c r="C95" s="537" t="s">
        <v>1823</v>
      </c>
      <c r="D95" s="52"/>
      <c r="E95" s="581"/>
      <c r="F95" s="509">
        <v>1</v>
      </c>
      <c r="G95" s="536" t="s">
        <v>195</v>
      </c>
      <c r="H95" s="385"/>
      <c r="I95" s="509">
        <f t="shared" si="3"/>
        <v>0</v>
      </c>
      <c r="J95" s="509"/>
      <c r="K95" s="509">
        <f t="shared" si="4"/>
        <v>0</v>
      </c>
      <c r="L95" s="509">
        <f t="shared" si="5"/>
        <v>0</v>
      </c>
      <c r="M95" s="397"/>
    </row>
    <row r="96" spans="1:13">
      <c r="A96" s="153"/>
      <c r="B96" s="153" t="s">
        <v>1868</v>
      </c>
      <c r="C96" s="135" t="s">
        <v>1809</v>
      </c>
      <c r="D96" s="52"/>
      <c r="E96" s="581"/>
      <c r="F96" s="509">
        <v>1</v>
      </c>
      <c r="G96" s="536" t="s">
        <v>1306</v>
      </c>
      <c r="H96" s="385"/>
      <c r="I96" s="509">
        <f t="shared" si="3"/>
        <v>0</v>
      </c>
      <c r="J96" s="509"/>
      <c r="K96" s="509">
        <f t="shared" si="4"/>
        <v>0</v>
      </c>
      <c r="L96" s="509">
        <f t="shared" si="5"/>
        <v>0</v>
      </c>
      <c r="M96" s="397"/>
    </row>
    <row r="97" spans="1:13">
      <c r="A97" s="153"/>
      <c r="B97" s="153" t="s">
        <v>1869</v>
      </c>
      <c r="C97" s="135" t="s">
        <v>1811</v>
      </c>
      <c r="D97" s="52"/>
      <c r="E97" s="581"/>
      <c r="F97" s="509">
        <v>2</v>
      </c>
      <c r="G97" s="536" t="s">
        <v>1306</v>
      </c>
      <c r="H97" s="385"/>
      <c r="I97" s="509">
        <f t="shared" si="3"/>
        <v>0</v>
      </c>
      <c r="J97" s="509"/>
      <c r="K97" s="509">
        <f t="shared" si="4"/>
        <v>0</v>
      </c>
      <c r="L97" s="509">
        <f t="shared" si="5"/>
        <v>0</v>
      </c>
      <c r="M97" s="397"/>
    </row>
    <row r="98" spans="1:13">
      <c r="A98" s="153"/>
      <c r="B98" s="153" t="s">
        <v>1870</v>
      </c>
      <c r="C98" s="135" t="s">
        <v>1833</v>
      </c>
      <c r="D98" s="52"/>
      <c r="E98" s="581"/>
      <c r="F98" s="509">
        <v>1</v>
      </c>
      <c r="G98" s="536" t="s">
        <v>1306</v>
      </c>
      <c r="H98" s="415"/>
      <c r="I98" s="509">
        <f t="shared" si="3"/>
        <v>0</v>
      </c>
      <c r="J98" s="509"/>
      <c r="K98" s="509">
        <f t="shared" si="4"/>
        <v>0</v>
      </c>
      <c r="L98" s="509">
        <f t="shared" si="5"/>
        <v>0</v>
      </c>
      <c r="M98" s="397"/>
    </row>
    <row r="99" spans="1:13">
      <c r="A99" s="153"/>
      <c r="B99" s="153" t="s">
        <v>1871</v>
      </c>
      <c r="C99" s="582" t="s">
        <v>1815</v>
      </c>
      <c r="D99" s="52"/>
      <c r="E99" s="581"/>
      <c r="F99" s="509">
        <v>2</v>
      </c>
      <c r="G99" s="536" t="s">
        <v>1799</v>
      </c>
      <c r="H99" s="415"/>
      <c r="I99" s="509">
        <f t="shared" si="3"/>
        <v>0</v>
      </c>
      <c r="J99" s="509"/>
      <c r="K99" s="509">
        <f t="shared" si="4"/>
        <v>0</v>
      </c>
      <c r="L99" s="509">
        <f t="shared" si="5"/>
        <v>0</v>
      </c>
      <c r="M99" s="397"/>
    </row>
    <row r="100" spans="1:13">
      <c r="A100" s="153"/>
      <c r="B100" s="153" t="s">
        <v>1872</v>
      </c>
      <c r="C100" s="582" t="s">
        <v>1821</v>
      </c>
      <c r="D100" s="52"/>
      <c r="E100" s="581"/>
      <c r="F100" s="509">
        <v>1</v>
      </c>
      <c r="G100" s="536" t="s">
        <v>195</v>
      </c>
      <c r="H100" s="518"/>
      <c r="I100" s="509">
        <f t="shared" si="3"/>
        <v>0</v>
      </c>
      <c r="J100" s="509"/>
      <c r="K100" s="509">
        <f t="shared" si="4"/>
        <v>0</v>
      </c>
      <c r="L100" s="509">
        <f t="shared" si="5"/>
        <v>0</v>
      </c>
      <c r="M100" s="397"/>
    </row>
    <row r="101" spans="1:13">
      <c r="A101" s="153"/>
      <c r="B101" s="153"/>
      <c r="C101" s="583" t="s">
        <v>1873</v>
      </c>
      <c r="D101" s="52"/>
      <c r="E101" s="581"/>
      <c r="F101" s="509"/>
      <c r="G101" s="536"/>
      <c r="H101" s="509"/>
      <c r="I101" s="509"/>
      <c r="J101" s="509"/>
      <c r="K101" s="509"/>
      <c r="L101" s="509"/>
      <c r="M101" s="508"/>
    </row>
    <row r="102" spans="1:13">
      <c r="A102" s="153"/>
      <c r="B102" s="153" t="s">
        <v>1874</v>
      </c>
      <c r="C102" s="537" t="s">
        <v>1875</v>
      </c>
      <c r="D102" s="52"/>
      <c r="E102" s="581"/>
      <c r="F102" s="509">
        <v>1</v>
      </c>
      <c r="G102" s="536" t="s">
        <v>195</v>
      </c>
      <c r="H102" s="509"/>
      <c r="I102" s="509">
        <f t="shared" si="3"/>
        <v>0</v>
      </c>
      <c r="J102" s="509"/>
      <c r="K102" s="509">
        <f t="shared" si="4"/>
        <v>0</v>
      </c>
      <c r="L102" s="509">
        <f t="shared" si="5"/>
        <v>0</v>
      </c>
      <c r="M102" s="397"/>
    </row>
    <row r="103" spans="1:13">
      <c r="A103" s="153"/>
      <c r="B103" s="153"/>
      <c r="C103" s="537" t="s">
        <v>1876</v>
      </c>
      <c r="D103" s="52"/>
      <c r="E103" s="581"/>
      <c r="F103" s="509"/>
      <c r="G103" s="536"/>
      <c r="H103" s="509"/>
      <c r="I103" s="509"/>
      <c r="J103" s="509"/>
      <c r="K103" s="509"/>
      <c r="L103" s="509"/>
      <c r="M103" s="508"/>
    </row>
    <row r="104" spans="1:13">
      <c r="A104" s="153"/>
      <c r="B104" s="153" t="s">
        <v>1877</v>
      </c>
      <c r="C104" s="537" t="s">
        <v>1785</v>
      </c>
      <c r="D104" s="52"/>
      <c r="E104" s="581"/>
      <c r="F104" s="509">
        <v>4</v>
      </c>
      <c r="G104" s="536" t="s">
        <v>195</v>
      </c>
      <c r="H104" s="518"/>
      <c r="I104" s="509">
        <f t="shared" si="3"/>
        <v>0</v>
      </c>
      <c r="J104" s="509"/>
      <c r="K104" s="509">
        <f t="shared" si="4"/>
        <v>0</v>
      </c>
      <c r="L104" s="509">
        <f t="shared" si="5"/>
        <v>0</v>
      </c>
      <c r="M104" s="397"/>
    </row>
    <row r="105" spans="1:13">
      <c r="A105" s="153"/>
      <c r="B105" s="153" t="s">
        <v>1878</v>
      </c>
      <c r="C105" s="537" t="s">
        <v>1784</v>
      </c>
      <c r="D105" s="52"/>
      <c r="E105" s="581"/>
      <c r="F105" s="509">
        <v>2</v>
      </c>
      <c r="G105" s="536" t="s">
        <v>195</v>
      </c>
      <c r="H105" s="518"/>
      <c r="I105" s="509">
        <f t="shared" si="3"/>
        <v>0</v>
      </c>
      <c r="J105" s="509"/>
      <c r="K105" s="509">
        <f t="shared" si="4"/>
        <v>0</v>
      </c>
      <c r="L105" s="509">
        <f t="shared" si="5"/>
        <v>0</v>
      </c>
      <c r="M105" s="397"/>
    </row>
    <row r="106" spans="1:13">
      <c r="A106" s="153"/>
      <c r="B106" s="153" t="s">
        <v>1879</v>
      </c>
      <c r="C106" s="537" t="s">
        <v>1786</v>
      </c>
      <c r="D106" s="52"/>
      <c r="E106" s="581"/>
      <c r="F106" s="509">
        <v>2</v>
      </c>
      <c r="G106" s="536" t="s">
        <v>1787</v>
      </c>
      <c r="H106" s="518"/>
      <c r="I106" s="509">
        <f t="shared" si="3"/>
        <v>0</v>
      </c>
      <c r="J106" s="509"/>
      <c r="K106" s="509">
        <f t="shared" si="4"/>
        <v>0</v>
      </c>
      <c r="L106" s="509">
        <f t="shared" si="5"/>
        <v>0</v>
      </c>
      <c r="M106" s="397"/>
    </row>
    <row r="107" spans="1:13">
      <c r="A107" s="153"/>
      <c r="B107" s="153" t="s">
        <v>1880</v>
      </c>
      <c r="C107" s="537" t="s">
        <v>1788</v>
      </c>
      <c r="D107" s="52"/>
      <c r="E107" s="581"/>
      <c r="F107" s="509">
        <v>1</v>
      </c>
      <c r="G107" s="536" t="s">
        <v>1306</v>
      </c>
      <c r="H107" s="518"/>
      <c r="I107" s="509">
        <f t="shared" si="3"/>
        <v>0</v>
      </c>
      <c r="J107" s="509"/>
      <c r="K107" s="509">
        <f t="shared" si="4"/>
        <v>0</v>
      </c>
      <c r="L107" s="509">
        <f t="shared" si="5"/>
        <v>0</v>
      </c>
      <c r="M107" s="397"/>
    </row>
    <row r="108" spans="1:13">
      <c r="A108" s="153"/>
      <c r="B108" s="153" t="s">
        <v>1881</v>
      </c>
      <c r="C108" s="537" t="s">
        <v>1790</v>
      </c>
      <c r="D108" s="52"/>
      <c r="E108" s="581"/>
      <c r="F108" s="509">
        <v>2</v>
      </c>
      <c r="G108" s="536" t="s">
        <v>195</v>
      </c>
      <c r="H108" s="518"/>
      <c r="I108" s="509">
        <f t="shared" si="3"/>
        <v>0</v>
      </c>
      <c r="J108" s="509"/>
      <c r="K108" s="509">
        <f t="shared" si="4"/>
        <v>0</v>
      </c>
      <c r="L108" s="509">
        <f t="shared" si="5"/>
        <v>0</v>
      </c>
      <c r="M108" s="397"/>
    </row>
    <row r="109" spans="1:13">
      <c r="A109" s="153"/>
      <c r="B109" s="153" t="s">
        <v>1882</v>
      </c>
      <c r="C109" s="537" t="s">
        <v>1883</v>
      </c>
      <c r="D109" s="52"/>
      <c r="E109" s="581"/>
      <c r="F109" s="509">
        <v>1</v>
      </c>
      <c r="G109" s="536" t="s">
        <v>1306</v>
      </c>
      <c r="H109" s="518"/>
      <c r="I109" s="509">
        <f t="shared" si="3"/>
        <v>0</v>
      </c>
      <c r="J109" s="509"/>
      <c r="K109" s="509">
        <f t="shared" si="4"/>
        <v>0</v>
      </c>
      <c r="L109" s="509">
        <f t="shared" si="5"/>
        <v>0</v>
      </c>
      <c r="M109" s="397"/>
    </row>
    <row r="110" spans="1:13">
      <c r="A110" s="153"/>
      <c r="B110" s="153" t="s">
        <v>1884</v>
      </c>
      <c r="C110" s="537" t="s">
        <v>1885</v>
      </c>
      <c r="D110" s="52"/>
      <c r="E110" s="581"/>
      <c r="F110" s="509">
        <v>2</v>
      </c>
      <c r="G110" s="536" t="s">
        <v>1886</v>
      </c>
      <c r="H110" s="518"/>
      <c r="I110" s="509">
        <f t="shared" si="3"/>
        <v>0</v>
      </c>
      <c r="J110" s="509"/>
      <c r="K110" s="509">
        <f t="shared" si="4"/>
        <v>0</v>
      </c>
      <c r="L110" s="509">
        <f t="shared" si="5"/>
        <v>0</v>
      </c>
      <c r="M110" s="397"/>
    </row>
    <row r="111" spans="1:13">
      <c r="A111" s="153"/>
      <c r="B111" s="153" t="s">
        <v>1887</v>
      </c>
      <c r="C111" s="537" t="s">
        <v>1888</v>
      </c>
      <c r="D111" s="52"/>
      <c r="E111" s="581"/>
      <c r="F111" s="509">
        <v>2</v>
      </c>
      <c r="G111" s="536" t="s">
        <v>1306</v>
      </c>
      <c r="H111" s="518"/>
      <c r="I111" s="509">
        <f t="shared" si="3"/>
        <v>0</v>
      </c>
      <c r="J111" s="509"/>
      <c r="K111" s="509">
        <f t="shared" si="4"/>
        <v>0</v>
      </c>
      <c r="L111" s="509">
        <f t="shared" si="5"/>
        <v>0</v>
      </c>
      <c r="M111" s="397"/>
    </row>
    <row r="112" spans="1:13">
      <c r="A112" s="153"/>
      <c r="B112" s="153" t="s">
        <v>1889</v>
      </c>
      <c r="C112" s="537" t="s">
        <v>1890</v>
      </c>
      <c r="D112" s="52"/>
      <c r="E112" s="581"/>
      <c r="F112" s="509">
        <v>2</v>
      </c>
      <c r="G112" s="536" t="s">
        <v>1886</v>
      </c>
      <c r="H112" s="518"/>
      <c r="I112" s="509">
        <f t="shared" si="3"/>
        <v>0</v>
      </c>
      <c r="J112" s="509"/>
      <c r="K112" s="509">
        <f t="shared" si="4"/>
        <v>0</v>
      </c>
      <c r="L112" s="509">
        <f t="shared" si="5"/>
        <v>0</v>
      </c>
      <c r="M112" s="397"/>
    </row>
    <row r="113" spans="1:13">
      <c r="A113" s="153"/>
      <c r="B113" s="153" t="s">
        <v>1891</v>
      </c>
      <c r="C113" s="537" t="s">
        <v>1892</v>
      </c>
      <c r="D113" s="52"/>
      <c r="E113" s="581"/>
      <c r="F113" s="509">
        <v>1</v>
      </c>
      <c r="G113" s="536" t="s">
        <v>1306</v>
      </c>
      <c r="H113" s="518"/>
      <c r="I113" s="509">
        <f t="shared" si="3"/>
        <v>0</v>
      </c>
      <c r="J113" s="509"/>
      <c r="K113" s="509">
        <f t="shared" si="4"/>
        <v>0</v>
      </c>
      <c r="L113" s="509">
        <f t="shared" si="5"/>
        <v>0</v>
      </c>
      <c r="M113" s="397"/>
    </row>
    <row r="114" spans="1:13">
      <c r="A114" s="153"/>
      <c r="B114" s="153" t="s">
        <v>1893</v>
      </c>
      <c r="C114" s="537" t="s">
        <v>1823</v>
      </c>
      <c r="D114" s="52"/>
      <c r="E114" s="581"/>
      <c r="F114" s="509">
        <v>1</v>
      </c>
      <c r="G114" s="536" t="s">
        <v>195</v>
      </c>
      <c r="H114" s="518"/>
      <c r="I114" s="509">
        <f t="shared" si="3"/>
        <v>0</v>
      </c>
      <c r="J114" s="509"/>
      <c r="K114" s="509">
        <f t="shared" si="4"/>
        <v>0</v>
      </c>
      <c r="L114" s="509">
        <f t="shared" si="5"/>
        <v>0</v>
      </c>
      <c r="M114" s="397"/>
    </row>
    <row r="115" spans="1:13">
      <c r="A115" s="153"/>
      <c r="B115" s="153"/>
      <c r="C115" s="583" t="s">
        <v>1894</v>
      </c>
      <c r="D115" s="584"/>
      <c r="E115" s="581"/>
      <c r="F115" s="509"/>
      <c r="G115" s="536"/>
      <c r="H115" s="509"/>
      <c r="I115" s="509"/>
      <c r="J115" s="509"/>
      <c r="K115" s="509"/>
      <c r="L115" s="509"/>
      <c r="M115" s="508"/>
    </row>
    <row r="116" spans="1:13">
      <c r="A116" s="153"/>
      <c r="B116" s="153" t="s">
        <v>1895</v>
      </c>
      <c r="C116" s="537" t="s">
        <v>1896</v>
      </c>
      <c r="D116" s="52"/>
      <c r="E116" s="581"/>
      <c r="F116" s="509">
        <v>1</v>
      </c>
      <c r="G116" s="536" t="s">
        <v>1306</v>
      </c>
      <c r="H116" s="518"/>
      <c r="I116" s="509">
        <f t="shared" si="3"/>
        <v>0</v>
      </c>
      <c r="J116" s="509"/>
      <c r="K116" s="509">
        <f t="shared" si="4"/>
        <v>0</v>
      </c>
      <c r="L116" s="509">
        <f t="shared" si="5"/>
        <v>0</v>
      </c>
      <c r="M116" s="397"/>
    </row>
    <row r="117" spans="1:13">
      <c r="A117" s="153"/>
      <c r="B117" s="153" t="s">
        <v>1897</v>
      </c>
      <c r="C117" s="537" t="s">
        <v>1898</v>
      </c>
      <c r="D117" s="52"/>
      <c r="E117" s="581"/>
      <c r="F117" s="509">
        <v>1</v>
      </c>
      <c r="G117" s="536" t="s">
        <v>1306</v>
      </c>
      <c r="H117" s="518"/>
      <c r="I117" s="509">
        <f t="shared" si="3"/>
        <v>0</v>
      </c>
      <c r="J117" s="509"/>
      <c r="K117" s="509">
        <f t="shared" si="4"/>
        <v>0</v>
      </c>
      <c r="L117" s="509">
        <f t="shared" si="5"/>
        <v>0</v>
      </c>
      <c r="M117" s="397"/>
    </row>
    <row r="118" spans="1:13">
      <c r="A118" s="153"/>
      <c r="B118" s="153" t="s">
        <v>1899</v>
      </c>
      <c r="C118" s="537" t="s">
        <v>1900</v>
      </c>
      <c r="D118" s="52"/>
      <c r="E118" s="581"/>
      <c r="F118" s="509">
        <v>4</v>
      </c>
      <c r="G118" s="536" t="s">
        <v>1901</v>
      </c>
      <c r="H118" s="518"/>
      <c r="I118" s="509">
        <f t="shared" si="3"/>
        <v>0</v>
      </c>
      <c r="J118" s="509"/>
      <c r="K118" s="509">
        <f t="shared" si="4"/>
        <v>0</v>
      </c>
      <c r="L118" s="509">
        <f t="shared" si="5"/>
        <v>0</v>
      </c>
      <c r="M118" s="397"/>
    </row>
    <row r="119" spans="1:13">
      <c r="A119" s="153"/>
      <c r="B119" s="153" t="s">
        <v>1902</v>
      </c>
      <c r="C119" s="537" t="s">
        <v>1903</v>
      </c>
      <c r="D119" s="52"/>
      <c r="E119" s="581"/>
      <c r="F119" s="509">
        <v>8</v>
      </c>
      <c r="G119" s="536" t="s">
        <v>1901</v>
      </c>
      <c r="H119" s="518"/>
      <c r="I119" s="509">
        <f t="shared" si="3"/>
        <v>0</v>
      </c>
      <c r="J119" s="509"/>
      <c r="K119" s="509">
        <f t="shared" si="4"/>
        <v>0</v>
      </c>
      <c r="L119" s="509">
        <f t="shared" si="5"/>
        <v>0</v>
      </c>
      <c r="M119" s="397"/>
    </row>
    <row r="120" spans="1:13">
      <c r="A120" s="153"/>
      <c r="B120" s="153" t="s">
        <v>1904</v>
      </c>
      <c r="C120" s="537" t="s">
        <v>1905</v>
      </c>
      <c r="D120" s="52"/>
      <c r="E120" s="581"/>
      <c r="F120" s="509">
        <v>36</v>
      </c>
      <c r="G120" s="536" t="s">
        <v>1901</v>
      </c>
      <c r="H120" s="518"/>
      <c r="I120" s="509">
        <f t="shared" si="3"/>
        <v>0</v>
      </c>
      <c r="J120" s="509"/>
      <c r="K120" s="509">
        <f t="shared" si="4"/>
        <v>0</v>
      </c>
      <c r="L120" s="509">
        <f t="shared" si="5"/>
        <v>0</v>
      </c>
      <c r="M120" s="397"/>
    </row>
    <row r="121" spans="1:13">
      <c r="A121" s="153"/>
      <c r="B121" s="153" t="s">
        <v>1906</v>
      </c>
      <c r="C121" s="537" t="s">
        <v>1907</v>
      </c>
      <c r="D121" s="52"/>
      <c r="E121" s="581"/>
      <c r="F121" s="509">
        <v>1</v>
      </c>
      <c r="G121" s="536" t="s">
        <v>195</v>
      </c>
      <c r="H121" s="518"/>
      <c r="I121" s="509">
        <f t="shared" si="3"/>
        <v>0</v>
      </c>
      <c r="J121" s="509"/>
      <c r="K121" s="509">
        <f t="shared" si="4"/>
        <v>0</v>
      </c>
      <c r="L121" s="509">
        <f t="shared" si="5"/>
        <v>0</v>
      </c>
      <c r="M121" s="397"/>
    </row>
    <row r="122" spans="1:13" s="547" customFormat="1">
      <c r="A122" s="398"/>
      <c r="B122" s="398"/>
      <c r="C122" s="135"/>
      <c r="D122" s="137"/>
      <c r="E122" s="399"/>
      <c r="F122" s="509"/>
      <c r="G122" s="536"/>
      <c r="H122" s="509"/>
      <c r="I122" s="509"/>
      <c r="J122" s="509"/>
      <c r="K122" s="509"/>
      <c r="L122" s="509"/>
      <c r="M122" s="479"/>
    </row>
    <row r="123" spans="1:13" s="590" customFormat="1" ht="23">
      <c r="A123" s="585"/>
      <c r="B123" s="586">
        <v>1.3</v>
      </c>
      <c r="C123" s="586" t="s">
        <v>1205</v>
      </c>
      <c r="D123" s="587"/>
      <c r="E123" s="588"/>
      <c r="F123" s="411"/>
      <c r="G123" s="720"/>
      <c r="H123" s="428"/>
      <c r="I123" s="509"/>
      <c r="J123" s="509"/>
      <c r="K123" s="509"/>
      <c r="L123" s="509"/>
      <c r="M123" s="589"/>
    </row>
    <row r="124" spans="1:13" s="590" customFormat="1" ht="23">
      <c r="A124" s="585"/>
      <c r="B124" s="591" t="s">
        <v>1908</v>
      </c>
      <c r="C124" s="595" t="s">
        <v>1909</v>
      </c>
      <c r="D124" s="845"/>
      <c r="E124" s="846"/>
      <c r="F124" s="509">
        <v>72</v>
      </c>
      <c r="G124" s="536" t="s">
        <v>195</v>
      </c>
      <c r="H124" s="509"/>
      <c r="I124" s="509">
        <f t="shared" si="3"/>
        <v>0</v>
      </c>
      <c r="J124" s="509"/>
      <c r="K124" s="509">
        <f t="shared" si="4"/>
        <v>0</v>
      </c>
      <c r="L124" s="509">
        <f t="shared" si="5"/>
        <v>0</v>
      </c>
      <c r="M124" s="397"/>
    </row>
    <row r="125" spans="1:13" s="590" customFormat="1" ht="23">
      <c r="A125" s="585"/>
      <c r="B125" s="591" t="s">
        <v>1910</v>
      </c>
      <c r="C125" s="537" t="s">
        <v>1911</v>
      </c>
      <c r="D125" s="52"/>
      <c r="E125" s="581"/>
      <c r="F125" s="509">
        <v>8</v>
      </c>
      <c r="G125" s="536" t="s">
        <v>195</v>
      </c>
      <c r="H125" s="464"/>
      <c r="I125" s="509">
        <f t="shared" si="3"/>
        <v>0</v>
      </c>
      <c r="J125" s="509"/>
      <c r="K125" s="509">
        <f t="shared" si="4"/>
        <v>0</v>
      </c>
      <c r="L125" s="509">
        <f t="shared" si="5"/>
        <v>0</v>
      </c>
      <c r="M125" s="397"/>
    </row>
    <row r="126" spans="1:13" s="590" customFormat="1" ht="23">
      <c r="A126" s="585"/>
      <c r="B126" s="591" t="s">
        <v>1912</v>
      </c>
      <c r="C126" s="537" t="s">
        <v>1913</v>
      </c>
      <c r="D126" s="52"/>
      <c r="F126" s="509">
        <v>1</v>
      </c>
      <c r="G126" s="536" t="s">
        <v>195</v>
      </c>
      <c r="H126" s="509"/>
      <c r="I126" s="509">
        <f t="shared" si="3"/>
        <v>0</v>
      </c>
      <c r="J126" s="509"/>
      <c r="K126" s="509">
        <f t="shared" si="4"/>
        <v>0</v>
      </c>
      <c r="L126" s="509">
        <f t="shared" si="5"/>
        <v>0</v>
      </c>
      <c r="M126" s="397"/>
    </row>
    <row r="127" spans="1:13" s="592" customFormat="1">
      <c r="A127" s="398"/>
      <c r="B127" s="591" t="s">
        <v>1914</v>
      </c>
      <c r="C127" s="847" t="s">
        <v>1915</v>
      </c>
      <c r="D127" s="41"/>
      <c r="E127" s="154"/>
      <c r="F127" s="411">
        <v>1</v>
      </c>
      <c r="G127" s="399" t="s">
        <v>195</v>
      </c>
      <c r="H127" s="464"/>
      <c r="I127" s="509">
        <f t="shared" si="3"/>
        <v>0</v>
      </c>
      <c r="J127" s="509"/>
      <c r="K127" s="509">
        <f t="shared" si="4"/>
        <v>0</v>
      </c>
      <c r="L127" s="509">
        <f t="shared" si="5"/>
        <v>0</v>
      </c>
      <c r="M127" s="397"/>
    </row>
    <row r="128" spans="1:13" s="592" customFormat="1">
      <c r="A128" s="398"/>
      <c r="B128" s="591" t="s">
        <v>1916</v>
      </c>
      <c r="C128" s="848" t="s">
        <v>1917</v>
      </c>
      <c r="D128" s="137"/>
      <c r="E128" s="399"/>
      <c r="F128" s="411">
        <v>20</v>
      </c>
      <c r="G128" s="399" t="s">
        <v>195</v>
      </c>
      <c r="H128" s="464"/>
      <c r="I128" s="509">
        <f t="shared" si="3"/>
        <v>0</v>
      </c>
      <c r="J128" s="509"/>
      <c r="K128" s="509">
        <f t="shared" si="4"/>
        <v>0</v>
      </c>
      <c r="L128" s="509">
        <f t="shared" si="5"/>
        <v>0</v>
      </c>
      <c r="M128" s="397"/>
    </row>
    <row r="129" spans="1:19" s="592" customFormat="1">
      <c r="A129" s="398"/>
      <c r="B129" s="591" t="s">
        <v>1918</v>
      </c>
      <c r="C129" s="848" t="s">
        <v>1919</v>
      </c>
      <c r="D129" s="137"/>
      <c r="E129" s="399"/>
      <c r="F129" s="411">
        <v>4</v>
      </c>
      <c r="G129" s="399" t="s">
        <v>195</v>
      </c>
      <c r="H129" s="464"/>
      <c r="I129" s="509">
        <f t="shared" si="3"/>
        <v>0</v>
      </c>
      <c r="J129" s="509"/>
      <c r="K129" s="509">
        <f t="shared" si="4"/>
        <v>0</v>
      </c>
      <c r="L129" s="509">
        <f t="shared" si="5"/>
        <v>0</v>
      </c>
      <c r="M129" s="397"/>
    </row>
    <row r="130" spans="1:19" s="592" customFormat="1">
      <c r="A130" s="398"/>
      <c r="B130" s="591" t="s">
        <v>1920</v>
      </c>
      <c r="C130" s="847" t="s">
        <v>1921</v>
      </c>
      <c r="D130" s="41"/>
      <c r="E130" s="154"/>
      <c r="F130" s="411">
        <v>4</v>
      </c>
      <c r="G130" s="399" t="s">
        <v>195</v>
      </c>
      <c r="H130" s="464"/>
      <c r="I130" s="509">
        <f t="shared" si="3"/>
        <v>0</v>
      </c>
      <c r="J130" s="509"/>
      <c r="K130" s="509">
        <f t="shared" si="4"/>
        <v>0</v>
      </c>
      <c r="L130" s="509">
        <f t="shared" si="5"/>
        <v>0</v>
      </c>
      <c r="M130" s="397"/>
    </row>
    <row r="131" spans="1:19" s="592" customFormat="1">
      <c r="A131" s="398"/>
      <c r="B131" s="591" t="s">
        <v>1922</v>
      </c>
      <c r="C131" s="849" t="s">
        <v>1923</v>
      </c>
      <c r="D131" s="137"/>
      <c r="E131" s="399"/>
      <c r="F131" s="411">
        <v>9</v>
      </c>
      <c r="G131" s="399" t="s">
        <v>195</v>
      </c>
      <c r="H131" s="538"/>
      <c r="I131" s="509">
        <f t="shared" si="3"/>
        <v>0</v>
      </c>
      <c r="J131" s="509"/>
      <c r="K131" s="509">
        <f t="shared" si="4"/>
        <v>0</v>
      </c>
      <c r="L131" s="509">
        <f t="shared" si="5"/>
        <v>0</v>
      </c>
      <c r="M131" s="397"/>
      <c r="S131" s="593"/>
    </row>
    <row r="132" spans="1:19" s="592" customFormat="1">
      <c r="A132" s="398"/>
      <c r="B132" s="591" t="s">
        <v>1924</v>
      </c>
      <c r="C132" s="849" t="s">
        <v>1925</v>
      </c>
      <c r="D132" s="137"/>
      <c r="E132" s="399"/>
      <c r="F132" s="411">
        <v>1</v>
      </c>
      <c r="G132" s="399" t="s">
        <v>195</v>
      </c>
      <c r="H132" s="538"/>
      <c r="I132" s="509">
        <f t="shared" si="3"/>
        <v>0</v>
      </c>
      <c r="J132" s="509"/>
      <c r="K132" s="509">
        <f t="shared" si="4"/>
        <v>0</v>
      </c>
      <c r="L132" s="509">
        <f t="shared" si="5"/>
        <v>0</v>
      </c>
      <c r="M132" s="397"/>
      <c r="S132" s="593"/>
    </row>
    <row r="133" spans="1:19" s="200" customFormat="1" ht="19.75" customHeight="1">
      <c r="A133" s="193"/>
      <c r="B133" s="591" t="s">
        <v>1926</v>
      </c>
      <c r="C133" s="595" t="s">
        <v>1927</v>
      </c>
      <c r="D133" s="544"/>
      <c r="E133" s="545"/>
      <c r="F133" s="519">
        <v>2</v>
      </c>
      <c r="G133" s="546" t="s">
        <v>195</v>
      </c>
      <c r="H133" s="580"/>
      <c r="I133" s="509">
        <f t="shared" si="3"/>
        <v>0</v>
      </c>
      <c r="J133" s="509"/>
      <c r="K133" s="509">
        <f t="shared" si="4"/>
        <v>0</v>
      </c>
      <c r="L133" s="509">
        <f t="shared" si="5"/>
        <v>0</v>
      </c>
      <c r="M133" s="397"/>
    </row>
    <row r="134" spans="1:19" s="200" customFormat="1" ht="19.75" customHeight="1">
      <c r="A134" s="193"/>
      <c r="B134" s="591" t="s">
        <v>1928</v>
      </c>
      <c r="C134" s="402" t="s">
        <v>1929</v>
      </c>
      <c r="D134" s="544"/>
      <c r="E134" s="545"/>
      <c r="F134" s="411">
        <v>8</v>
      </c>
      <c r="G134" s="546" t="s">
        <v>195</v>
      </c>
      <c r="H134" s="464"/>
      <c r="I134" s="509">
        <f t="shared" ref="I134" si="6">F134*H134</f>
        <v>0</v>
      </c>
      <c r="J134" s="509"/>
      <c r="K134" s="509">
        <f t="shared" ref="K134" si="7">F134*J134</f>
        <v>0</v>
      </c>
      <c r="L134" s="509">
        <f t="shared" ref="L134" si="8">I134+K134</f>
        <v>0</v>
      </c>
      <c r="M134" s="397"/>
    </row>
    <row r="135" spans="1:19" s="547" customFormat="1">
      <c r="A135" s="398"/>
      <c r="B135" s="398"/>
      <c r="C135" s="135"/>
      <c r="D135" s="137"/>
      <c r="E135" s="399"/>
      <c r="F135" s="509"/>
      <c r="G135" s="536"/>
      <c r="H135" s="509"/>
      <c r="I135" s="509"/>
      <c r="J135" s="509"/>
      <c r="K135" s="509"/>
      <c r="L135" s="509"/>
      <c r="M135" s="479"/>
    </row>
    <row r="136" spans="1:19" s="590" customFormat="1" ht="23">
      <c r="A136" s="585"/>
      <c r="B136" s="586">
        <v>1.4</v>
      </c>
      <c r="C136" s="586" t="s">
        <v>1226</v>
      </c>
      <c r="D136" s="587"/>
      <c r="E136" s="588"/>
      <c r="F136" s="411"/>
      <c r="G136" s="720"/>
      <c r="H136" s="428"/>
      <c r="I136" s="509"/>
      <c r="J136" s="428"/>
      <c r="K136" s="509"/>
      <c r="L136" s="509"/>
      <c r="M136" s="589"/>
    </row>
    <row r="137" spans="1:19" s="547" customFormat="1" ht="23">
      <c r="A137" s="542"/>
      <c r="B137" s="594" t="s">
        <v>1930</v>
      </c>
      <c r="C137" s="974" t="s">
        <v>1931</v>
      </c>
      <c r="D137" s="975"/>
      <c r="E137" s="976"/>
      <c r="F137" s="519">
        <v>124</v>
      </c>
      <c r="G137" s="546" t="s">
        <v>195</v>
      </c>
      <c r="H137" s="428"/>
      <c r="I137" s="509">
        <f t="shared" si="3"/>
        <v>0</v>
      </c>
      <c r="J137" s="509"/>
      <c r="K137" s="509">
        <f t="shared" si="4"/>
        <v>0</v>
      </c>
      <c r="L137" s="509">
        <f t="shared" si="5"/>
        <v>0</v>
      </c>
      <c r="M137" s="397"/>
      <c r="N137" s="590"/>
      <c r="S137" s="547">
        <v>0</v>
      </c>
    </row>
    <row r="138" spans="1:19" s="547" customFormat="1">
      <c r="A138" s="542"/>
      <c r="B138" s="594" t="s">
        <v>1932</v>
      </c>
      <c r="C138" s="402" t="s">
        <v>1933</v>
      </c>
      <c r="D138" s="544"/>
      <c r="E138" s="545"/>
      <c r="F138" s="519">
        <v>4</v>
      </c>
      <c r="G138" s="546" t="s">
        <v>195</v>
      </c>
      <c r="H138" s="428"/>
      <c r="I138" s="509">
        <f t="shared" si="3"/>
        <v>0</v>
      </c>
      <c r="J138" s="509"/>
      <c r="K138" s="509">
        <f t="shared" si="4"/>
        <v>0</v>
      </c>
      <c r="L138" s="509">
        <f t="shared" si="5"/>
        <v>0</v>
      </c>
      <c r="M138" s="397"/>
      <c r="S138" s="547">
        <v>0</v>
      </c>
    </row>
    <row r="139" spans="1:19" s="547" customFormat="1">
      <c r="A139" s="542"/>
      <c r="B139" s="594" t="s">
        <v>1934</v>
      </c>
      <c r="C139" s="543" t="s">
        <v>1935</v>
      </c>
      <c r="D139" s="544"/>
      <c r="E139" s="545"/>
      <c r="F139" s="519">
        <v>2</v>
      </c>
      <c r="G139" s="546" t="s">
        <v>195</v>
      </c>
      <c r="H139" s="428"/>
      <c r="I139" s="509">
        <f t="shared" si="3"/>
        <v>0</v>
      </c>
      <c r="J139" s="509"/>
      <c r="K139" s="509">
        <f t="shared" si="4"/>
        <v>0</v>
      </c>
      <c r="L139" s="509">
        <f t="shared" si="5"/>
        <v>0</v>
      </c>
      <c r="M139" s="397"/>
      <c r="S139" s="547">
        <v>0</v>
      </c>
    </row>
    <row r="140" spans="1:19" s="547" customFormat="1">
      <c r="A140" s="542"/>
      <c r="B140" s="594" t="s">
        <v>1936</v>
      </c>
      <c r="C140" s="543" t="s">
        <v>1937</v>
      </c>
      <c r="D140" s="544"/>
      <c r="E140" s="545"/>
      <c r="F140" s="519">
        <v>2</v>
      </c>
      <c r="G140" s="546" t="s">
        <v>195</v>
      </c>
      <c r="H140" s="428"/>
      <c r="I140" s="509">
        <f t="shared" si="3"/>
        <v>0</v>
      </c>
      <c r="J140" s="509"/>
      <c r="K140" s="509">
        <f t="shared" si="4"/>
        <v>0</v>
      </c>
      <c r="L140" s="509">
        <f t="shared" si="5"/>
        <v>0</v>
      </c>
      <c r="M140" s="397"/>
      <c r="S140" s="547">
        <v>0</v>
      </c>
    </row>
    <row r="141" spans="1:19" s="547" customFormat="1">
      <c r="A141" s="542"/>
      <c r="B141" s="594" t="s">
        <v>1938</v>
      </c>
      <c r="C141" s="543" t="s">
        <v>1939</v>
      </c>
      <c r="D141" s="544"/>
      <c r="E141" s="545"/>
      <c r="F141" s="519">
        <v>1</v>
      </c>
      <c r="G141" s="546" t="s">
        <v>195</v>
      </c>
      <c r="H141" s="428"/>
      <c r="I141" s="509">
        <f t="shared" si="3"/>
        <v>0</v>
      </c>
      <c r="J141" s="509"/>
      <c r="K141" s="509">
        <f t="shared" si="4"/>
        <v>0</v>
      </c>
      <c r="L141" s="509">
        <f t="shared" si="5"/>
        <v>0</v>
      </c>
      <c r="M141" s="397"/>
      <c r="S141" s="547">
        <v>0</v>
      </c>
    </row>
    <row r="142" spans="1:19" s="547" customFormat="1">
      <c r="A142" s="542"/>
      <c r="B142" s="594" t="s">
        <v>1940</v>
      </c>
      <c r="C142" s="543" t="s">
        <v>1941</v>
      </c>
      <c r="D142" s="544"/>
      <c r="E142" s="545"/>
      <c r="F142" s="519">
        <v>7</v>
      </c>
      <c r="G142" s="546" t="s">
        <v>195</v>
      </c>
      <c r="H142" s="428"/>
      <c r="I142" s="509">
        <f t="shared" si="3"/>
        <v>0</v>
      </c>
      <c r="J142" s="509"/>
      <c r="K142" s="509">
        <f t="shared" si="4"/>
        <v>0</v>
      </c>
      <c r="L142" s="509">
        <f t="shared" si="5"/>
        <v>0</v>
      </c>
      <c r="M142" s="397"/>
      <c r="S142" s="547">
        <v>0</v>
      </c>
    </row>
    <row r="143" spans="1:19" s="547" customFormat="1">
      <c r="A143" s="542"/>
      <c r="B143" s="594" t="s">
        <v>1942</v>
      </c>
      <c r="C143" s="974" t="s">
        <v>1943</v>
      </c>
      <c r="D143" s="975"/>
      <c r="E143" s="976"/>
      <c r="F143" s="519">
        <v>1</v>
      </c>
      <c r="G143" s="546" t="s">
        <v>195</v>
      </c>
      <c r="H143" s="428"/>
      <c r="I143" s="509">
        <f t="shared" si="3"/>
        <v>0</v>
      </c>
      <c r="J143" s="509"/>
      <c r="K143" s="509">
        <f t="shared" si="4"/>
        <v>0</v>
      </c>
      <c r="L143" s="509">
        <f t="shared" si="5"/>
        <v>0</v>
      </c>
      <c r="M143" s="397"/>
      <c r="S143" s="547">
        <v>0</v>
      </c>
    </row>
    <row r="144" spans="1:19" s="547" customFormat="1">
      <c r="A144" s="542"/>
      <c r="B144" s="594" t="s">
        <v>1944</v>
      </c>
      <c r="C144" s="543" t="s">
        <v>1945</v>
      </c>
      <c r="D144" s="544"/>
      <c r="E144" s="545"/>
      <c r="F144" s="519">
        <v>4</v>
      </c>
      <c r="G144" s="546" t="s">
        <v>195</v>
      </c>
      <c r="H144" s="428"/>
      <c r="I144" s="509">
        <f t="shared" si="3"/>
        <v>0</v>
      </c>
      <c r="J144" s="509"/>
      <c r="K144" s="509">
        <f t="shared" si="4"/>
        <v>0</v>
      </c>
      <c r="L144" s="509">
        <f t="shared" si="5"/>
        <v>0</v>
      </c>
      <c r="M144" s="397"/>
    </row>
    <row r="145" spans="1:13" s="547" customFormat="1">
      <c r="A145" s="542"/>
      <c r="B145" s="594" t="s">
        <v>1946</v>
      </c>
      <c r="C145" s="595" t="s">
        <v>1927</v>
      </c>
      <c r="D145" s="544"/>
      <c r="E145" s="545"/>
      <c r="F145" s="519">
        <v>1</v>
      </c>
      <c r="G145" s="546" t="s">
        <v>195</v>
      </c>
      <c r="H145" s="580"/>
      <c r="I145" s="509">
        <f t="shared" ref="I145:I146" si="9">F145*H145</f>
        <v>0</v>
      </c>
      <c r="J145" s="509"/>
      <c r="K145" s="509">
        <f t="shared" ref="K145:K146" si="10">F145*J145</f>
        <v>0</v>
      </c>
      <c r="L145" s="509">
        <f t="shared" ref="L145:L146" si="11">I145+K145</f>
        <v>0</v>
      </c>
      <c r="M145" s="397"/>
    </row>
    <row r="146" spans="1:13" s="547" customFormat="1">
      <c r="A146" s="542"/>
      <c r="B146" s="594" t="s">
        <v>1947</v>
      </c>
      <c r="C146" s="402" t="s">
        <v>1929</v>
      </c>
      <c r="D146" s="544"/>
      <c r="E146" s="545"/>
      <c r="F146" s="411">
        <v>4</v>
      </c>
      <c r="G146" s="546" t="s">
        <v>195</v>
      </c>
      <c r="H146" s="464"/>
      <c r="I146" s="509">
        <f t="shared" si="9"/>
        <v>0</v>
      </c>
      <c r="J146" s="509"/>
      <c r="K146" s="509">
        <f t="shared" si="10"/>
        <v>0</v>
      </c>
      <c r="L146" s="509">
        <f t="shared" si="11"/>
        <v>0</v>
      </c>
      <c r="M146" s="397"/>
    </row>
    <row r="147" spans="1:13">
      <c r="A147" s="153"/>
      <c r="B147" s="398"/>
      <c r="C147" s="537"/>
      <c r="D147" s="160"/>
      <c r="E147" s="154"/>
      <c r="F147" s="521"/>
      <c r="G147" s="536"/>
      <c r="H147" s="518"/>
      <c r="I147" s="452"/>
      <c r="J147" s="518"/>
      <c r="K147" s="452"/>
      <c r="L147" s="520"/>
      <c r="M147" s="508"/>
    </row>
    <row r="148" spans="1:13">
      <c r="A148" s="167"/>
      <c r="B148" s="898" t="s">
        <v>1948</v>
      </c>
      <c r="C148" s="899"/>
      <c r="D148" s="899"/>
      <c r="E148" s="899"/>
      <c r="F148" s="899"/>
      <c r="G148" s="899"/>
      <c r="H148" s="900"/>
      <c r="I148" s="168">
        <f>SUM(I13:I147)</f>
        <v>0</v>
      </c>
      <c r="J148" s="169"/>
      <c r="K148" s="168">
        <f>SUM(K13:K147)</f>
        <v>0</v>
      </c>
      <c r="L148" s="168">
        <f>SUM(L13:L147)</f>
        <v>0</v>
      </c>
      <c r="M148" s="169"/>
    </row>
    <row r="149" spans="1:13">
      <c r="A149" s="170"/>
      <c r="B149" s="171"/>
      <c r="C149" s="171"/>
      <c r="D149" s="171"/>
      <c r="E149" s="171"/>
      <c r="F149" s="522"/>
      <c r="G149" s="173"/>
      <c r="H149" s="523"/>
      <c r="I149" s="523"/>
      <c r="J149" s="523"/>
      <c r="K149" s="523"/>
      <c r="L149" s="524"/>
      <c r="M149" s="171"/>
    </row>
  </sheetData>
  <mergeCells count="13">
    <mergeCell ref="B148:H148"/>
    <mergeCell ref="C137:E137"/>
    <mergeCell ref="C143:E143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honeticPr fontId="40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A1:P54"/>
  <sheetViews>
    <sheetView showZeros="0" view="pageBreakPreview" topLeftCell="A6" zoomScale="115" zoomScaleNormal="80" zoomScaleSheetLayoutView="115" workbookViewId="0">
      <selection activeCell="H26" sqref="H26"/>
    </sheetView>
  </sheetViews>
  <sheetFormatPr baseColWidth="10" defaultColWidth="9.19921875" defaultRowHeight="21"/>
  <cols>
    <col min="1" max="1" width="5.59765625" style="55" customWidth="1"/>
    <col min="2" max="2" width="6.19921875" style="1" customWidth="1"/>
    <col min="3" max="4" width="13.19921875" style="1" customWidth="1"/>
    <col min="5" max="5" width="31.19921875" style="1" customWidth="1"/>
    <col min="6" max="6" width="8.59765625" style="230" customWidth="1"/>
    <col min="7" max="7" width="7" style="56" customWidth="1"/>
    <col min="8" max="11" width="14.59765625" style="1" customWidth="1"/>
    <col min="12" max="12" width="15.59765625" style="1" customWidth="1"/>
    <col min="13" max="13" width="24.19921875" style="1" customWidth="1"/>
    <col min="14" max="14" width="9.19921875" style="1"/>
    <col min="15" max="15" width="13.19921875" style="1" customWidth="1"/>
    <col min="16" max="16384" width="9.19921875" style="1"/>
  </cols>
  <sheetData>
    <row r="1" spans="1:15">
      <c r="A1" s="876" t="s">
        <v>1949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15" ht="27">
      <c r="A2" s="926" t="s">
        <v>124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8"/>
    </row>
    <row r="3" spans="1:15">
      <c r="A3" s="42" t="s">
        <v>94</v>
      </c>
      <c r="B3" s="2"/>
      <c r="C3" s="2"/>
      <c r="D3" s="2"/>
      <c r="E3" s="135" t="s">
        <v>19</v>
      </c>
      <c r="F3" s="510"/>
      <c r="G3" s="137"/>
      <c r="H3" s="135"/>
      <c r="I3" s="135"/>
      <c r="J3" s="135"/>
      <c r="K3" s="135"/>
      <c r="L3" s="3"/>
      <c r="M3" s="3"/>
    </row>
    <row r="4" spans="1:15">
      <c r="A4" s="44" t="s">
        <v>95</v>
      </c>
      <c r="B4" s="4"/>
      <c r="C4" s="4"/>
      <c r="D4" s="4"/>
      <c r="E4" s="41" t="str">
        <f>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41"/>
      <c r="G4" s="52"/>
      <c r="H4" s="41"/>
      <c r="I4" s="41"/>
      <c r="J4" s="41"/>
      <c r="K4" s="41"/>
      <c r="L4" s="5"/>
      <c r="M4" s="5"/>
    </row>
    <row r="5" spans="1:15">
      <c r="A5" s="44"/>
      <c r="B5" s="4"/>
      <c r="C5" s="4"/>
      <c r="D5" s="4"/>
      <c r="E5" s="41" t="str">
        <f>ปร.6!D4</f>
        <v>สำหรับระเบียงเศรษฐกิจพิเศษภาคเหนือ</v>
      </c>
      <c r="F5" s="41"/>
      <c r="G5" s="52"/>
      <c r="H5" s="41"/>
      <c r="I5" s="41"/>
      <c r="J5" s="41"/>
      <c r="K5" s="41"/>
      <c r="L5" s="5"/>
      <c r="M5" s="5"/>
    </row>
    <row r="6" spans="1:15">
      <c r="A6" s="44" t="s">
        <v>5</v>
      </c>
      <c r="B6" s="4"/>
      <c r="C6" s="4"/>
      <c r="D6" s="4"/>
      <c r="E6" s="41" t="str">
        <f>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51"/>
      <c r="G6" s="52"/>
      <c r="H6" s="41"/>
      <c r="I6" s="138"/>
      <c r="J6" s="138"/>
      <c r="K6" s="138"/>
      <c r="L6" s="5"/>
      <c r="M6" s="5"/>
    </row>
    <row r="7" spans="1:15">
      <c r="A7" s="44" t="s">
        <v>96</v>
      </c>
      <c r="B7" s="80"/>
      <c r="C7" s="80"/>
      <c r="D7" s="80"/>
      <c r="E7" s="41" t="str">
        <f>ปร.6!D7</f>
        <v>สำนักงานปลัดกระทรวงการอุดมศึกษา วิทยาศาสตร์ วิจัยและนวัตกรรม</v>
      </c>
      <c r="F7" s="51"/>
      <c r="G7" s="52"/>
      <c r="H7" s="41"/>
      <c r="I7" s="532"/>
      <c r="J7" s="532" t="s">
        <v>7</v>
      </c>
      <c r="K7" s="395" t="s">
        <v>97</v>
      </c>
      <c r="L7" s="5"/>
      <c r="M7" s="5"/>
    </row>
    <row r="8" spans="1:15">
      <c r="A8" s="49" t="s">
        <v>98</v>
      </c>
      <c r="B8" s="92"/>
      <c r="C8" s="4"/>
      <c r="D8" s="4"/>
      <c r="E8" s="41" t="s">
        <v>99</v>
      </c>
      <c r="F8" s="51"/>
      <c r="G8" s="52"/>
      <c r="H8" s="41"/>
      <c r="I8" s="534"/>
      <c r="J8" s="534" t="s">
        <v>100</v>
      </c>
      <c r="K8" s="387" t="str">
        <f>ปร.6!D9</f>
        <v>4 พฤศจิกายน พ.ศ. 2568</v>
      </c>
      <c r="L8" s="53"/>
      <c r="M8" s="53"/>
    </row>
    <row r="9" spans="1:15">
      <c r="A9" s="54"/>
      <c r="C9" s="28"/>
      <c r="D9" s="28"/>
      <c r="M9" s="55" t="s">
        <v>101</v>
      </c>
    </row>
    <row r="10" spans="1:15">
      <c r="A10" s="929" t="s">
        <v>102</v>
      </c>
      <c r="B10" s="931" t="s">
        <v>16</v>
      </c>
      <c r="C10" s="932"/>
      <c r="D10" s="932"/>
      <c r="E10" s="933"/>
      <c r="F10" s="979" t="s">
        <v>103</v>
      </c>
      <c r="G10" s="929" t="s">
        <v>104</v>
      </c>
      <c r="H10" s="923" t="s">
        <v>105</v>
      </c>
      <c r="I10" s="925"/>
      <c r="J10" s="923" t="s">
        <v>106</v>
      </c>
      <c r="K10" s="925"/>
      <c r="L10" s="929" t="s">
        <v>107</v>
      </c>
      <c r="M10" s="929" t="s">
        <v>18</v>
      </c>
    </row>
    <row r="11" spans="1:15">
      <c r="A11" s="930"/>
      <c r="B11" s="934"/>
      <c r="C11" s="935"/>
      <c r="D11" s="935"/>
      <c r="E11" s="936"/>
      <c r="F11" s="980"/>
      <c r="G11" s="930"/>
      <c r="H11" s="57" t="s">
        <v>108</v>
      </c>
      <c r="I11" s="58" t="s">
        <v>109</v>
      </c>
      <c r="J11" s="57" t="s">
        <v>108</v>
      </c>
      <c r="K11" s="58" t="s">
        <v>109</v>
      </c>
      <c r="L11" s="930"/>
      <c r="M11" s="930"/>
    </row>
    <row r="12" spans="1:15">
      <c r="A12" s="59">
        <v>2</v>
      </c>
      <c r="B12" s="179" t="s">
        <v>1348</v>
      </c>
      <c r="C12" s="60"/>
      <c r="D12" s="60"/>
      <c r="E12" s="60"/>
      <c r="F12" s="231"/>
      <c r="G12" s="61"/>
      <c r="H12" s="62"/>
      <c r="I12" s="62"/>
      <c r="J12" s="62"/>
      <c r="K12" s="62"/>
      <c r="L12" s="62"/>
      <c r="M12" s="469"/>
    </row>
    <row r="13" spans="1:15">
      <c r="A13" s="38"/>
      <c r="B13" s="37">
        <v>2.1</v>
      </c>
      <c r="C13" s="89" t="s">
        <v>1950</v>
      </c>
      <c r="D13" s="4"/>
      <c r="E13" s="88"/>
      <c r="F13" s="64"/>
      <c r="G13" s="66"/>
      <c r="H13" s="94"/>
      <c r="I13" s="64"/>
      <c r="J13" s="94"/>
      <c r="K13" s="64"/>
      <c r="L13" s="65"/>
      <c r="M13" s="70"/>
    </row>
    <row r="14" spans="1:15" s="200" customFormat="1">
      <c r="A14" s="182"/>
      <c r="B14" s="38" t="s">
        <v>230</v>
      </c>
      <c r="C14" s="407" t="s">
        <v>1951</v>
      </c>
      <c r="D14" s="43"/>
      <c r="E14" s="43"/>
      <c r="F14" s="11"/>
      <c r="G14" s="597"/>
      <c r="H14" s="442"/>
      <c r="I14" s="442"/>
      <c r="J14" s="442"/>
      <c r="K14" s="442"/>
      <c r="L14" s="442"/>
      <c r="M14" s="470"/>
    </row>
    <row r="15" spans="1:15" s="200" customFormat="1">
      <c r="A15" s="182"/>
      <c r="B15" s="193"/>
      <c r="C15" s="409" t="s">
        <v>1352</v>
      </c>
      <c r="D15" s="43"/>
      <c r="E15" s="43"/>
      <c r="F15" s="11">
        <v>2</v>
      </c>
      <c r="G15" s="411" t="s">
        <v>195</v>
      </c>
      <c r="H15" s="452"/>
      <c r="I15" s="452">
        <f>F15*H15</f>
        <v>0</v>
      </c>
      <c r="J15" s="452"/>
      <c r="K15" s="452">
        <f t="shared" ref="K15" si="0">F15*J15</f>
        <v>0</v>
      </c>
      <c r="L15" s="452">
        <f t="shared" ref="L15" si="1">I15+K15</f>
        <v>0</v>
      </c>
      <c r="M15" s="397"/>
      <c r="O15" s="458"/>
    </row>
    <row r="16" spans="1:15" s="200" customFormat="1">
      <c r="A16" s="182"/>
      <c r="B16" s="193"/>
      <c r="C16" s="409" t="s">
        <v>1353</v>
      </c>
      <c r="D16" s="43"/>
      <c r="E16" s="43"/>
      <c r="F16" s="11"/>
      <c r="G16" s="411"/>
      <c r="H16" s="452"/>
      <c r="I16" s="452"/>
      <c r="J16" s="452"/>
      <c r="K16" s="452"/>
      <c r="L16" s="452"/>
      <c r="M16" s="397"/>
      <c r="O16" s="458"/>
    </row>
    <row r="17" spans="1:15" s="200" customFormat="1">
      <c r="A17" s="182"/>
      <c r="B17" s="193"/>
      <c r="C17" s="409" t="s">
        <v>1354</v>
      </c>
      <c r="D17" s="43"/>
      <c r="E17" s="43"/>
      <c r="F17" s="11">
        <v>1</v>
      </c>
      <c r="G17" s="411" t="s">
        <v>195</v>
      </c>
      <c r="H17" s="452"/>
      <c r="I17" s="452">
        <f t="shared" ref="I17:I46" si="2">F17*H17</f>
        <v>0</v>
      </c>
      <c r="J17" s="452"/>
      <c r="K17" s="452">
        <f t="shared" ref="K17" si="3">F17*J17</f>
        <v>0</v>
      </c>
      <c r="L17" s="452">
        <f t="shared" ref="L17" si="4">I17+K17</f>
        <v>0</v>
      </c>
      <c r="M17" s="397"/>
      <c r="O17" s="458"/>
    </row>
    <row r="18" spans="1:15" s="200" customFormat="1">
      <c r="A18" s="182"/>
      <c r="B18" s="193"/>
      <c r="C18" s="409" t="s">
        <v>1355</v>
      </c>
      <c r="D18" s="43"/>
      <c r="E18" s="43"/>
      <c r="F18" s="11">
        <v>2</v>
      </c>
      <c r="G18" s="411" t="s">
        <v>195</v>
      </c>
      <c r="H18" s="452"/>
      <c r="I18" s="452">
        <f t="shared" si="2"/>
        <v>0</v>
      </c>
      <c r="J18" s="452"/>
      <c r="K18" s="452">
        <f t="shared" ref="K18:K46" si="5">F18*J18</f>
        <v>0</v>
      </c>
      <c r="L18" s="452">
        <f t="shared" ref="L18:L46" si="6">I18+K18</f>
        <v>0</v>
      </c>
      <c r="M18" s="397"/>
      <c r="O18" s="458"/>
    </row>
    <row r="19" spans="1:15" s="200" customFormat="1">
      <c r="A19" s="182"/>
      <c r="B19" s="193"/>
      <c r="C19" s="409" t="s">
        <v>1356</v>
      </c>
      <c r="D19" s="43"/>
      <c r="E19" s="43"/>
      <c r="F19" s="11"/>
      <c r="G19" s="411"/>
      <c r="H19" s="452"/>
      <c r="I19" s="452"/>
      <c r="J19" s="452"/>
      <c r="K19" s="452"/>
      <c r="L19" s="452"/>
      <c r="M19" s="397"/>
      <c r="O19" s="458"/>
    </row>
    <row r="20" spans="1:15" s="200" customFormat="1">
      <c r="A20" s="182"/>
      <c r="B20" s="193"/>
      <c r="C20" s="409" t="s">
        <v>1357</v>
      </c>
      <c r="D20" s="43"/>
      <c r="E20" s="43"/>
      <c r="F20" s="11">
        <v>1</v>
      </c>
      <c r="G20" s="411" t="s">
        <v>195</v>
      </c>
      <c r="H20" s="452"/>
      <c r="I20" s="452">
        <f t="shared" si="2"/>
        <v>0</v>
      </c>
      <c r="J20" s="452"/>
      <c r="K20" s="452">
        <f t="shared" si="5"/>
        <v>0</v>
      </c>
      <c r="L20" s="452">
        <f t="shared" si="6"/>
        <v>0</v>
      </c>
      <c r="M20" s="397"/>
      <c r="O20" s="458"/>
    </row>
    <row r="21" spans="1:15" s="200" customFormat="1">
      <c r="A21" s="182"/>
      <c r="B21" s="193"/>
      <c r="C21" s="408" t="s">
        <v>1358</v>
      </c>
      <c r="D21" s="43"/>
      <c r="E21" s="43"/>
      <c r="F21" s="11">
        <v>1</v>
      </c>
      <c r="G21" s="411" t="s">
        <v>195</v>
      </c>
      <c r="H21" s="452"/>
      <c r="I21" s="452">
        <f t="shared" si="2"/>
        <v>0</v>
      </c>
      <c r="J21" s="452"/>
      <c r="K21" s="452">
        <f t="shared" si="5"/>
        <v>0</v>
      </c>
      <c r="L21" s="452">
        <f t="shared" si="6"/>
        <v>0</v>
      </c>
      <c r="M21" s="397"/>
      <c r="O21" s="458"/>
    </row>
    <row r="22" spans="1:15" s="200" customFormat="1">
      <c r="A22" s="182"/>
      <c r="B22" s="193"/>
      <c r="C22" s="409" t="s">
        <v>1359</v>
      </c>
      <c r="D22" s="43"/>
      <c r="E22" s="43"/>
      <c r="F22" s="11"/>
      <c r="G22" s="411"/>
      <c r="H22" s="452"/>
      <c r="I22" s="452"/>
      <c r="J22" s="452"/>
      <c r="K22" s="452"/>
      <c r="L22" s="452"/>
      <c r="M22" s="397"/>
      <c r="O22" s="458"/>
    </row>
    <row r="23" spans="1:15" s="200" customFormat="1">
      <c r="A23" s="182"/>
      <c r="B23" s="193"/>
      <c r="C23" s="408" t="s">
        <v>1360</v>
      </c>
      <c r="D23" s="43"/>
      <c r="E23" s="43"/>
      <c r="F23" s="11">
        <v>1</v>
      </c>
      <c r="G23" s="411" t="s">
        <v>195</v>
      </c>
      <c r="H23" s="452"/>
      <c r="I23" s="452">
        <f t="shared" si="2"/>
        <v>0</v>
      </c>
      <c r="J23" s="452"/>
      <c r="K23" s="452">
        <f t="shared" si="5"/>
        <v>0</v>
      </c>
      <c r="L23" s="452">
        <f t="shared" si="6"/>
        <v>0</v>
      </c>
      <c r="M23" s="397"/>
      <c r="O23" s="458"/>
    </row>
    <row r="24" spans="1:15" s="200" customFormat="1">
      <c r="A24" s="182"/>
      <c r="B24" s="193"/>
      <c r="C24" s="409" t="s">
        <v>1361</v>
      </c>
      <c r="D24" s="43"/>
      <c r="E24" s="43"/>
      <c r="F24" s="11"/>
      <c r="G24" s="411"/>
      <c r="H24" s="452"/>
      <c r="I24" s="452"/>
      <c r="J24" s="452"/>
      <c r="K24" s="452"/>
      <c r="L24" s="452"/>
      <c r="M24" s="397"/>
      <c r="O24" s="458"/>
    </row>
    <row r="25" spans="1:15" s="200" customFormat="1">
      <c r="A25" s="182"/>
      <c r="B25" s="193" t="s">
        <v>232</v>
      </c>
      <c r="C25" s="412" t="s">
        <v>1412</v>
      </c>
      <c r="D25" s="43"/>
      <c r="E25" s="43"/>
      <c r="F25" s="238">
        <v>6</v>
      </c>
      <c r="G25" s="411" t="s">
        <v>195</v>
      </c>
      <c r="H25" s="91"/>
      <c r="I25" s="452">
        <f t="shared" si="2"/>
        <v>0</v>
      </c>
      <c r="J25" s="452"/>
      <c r="K25" s="452">
        <f t="shared" si="5"/>
        <v>0</v>
      </c>
      <c r="L25" s="452">
        <f t="shared" si="6"/>
        <v>0</v>
      </c>
      <c r="M25" s="397"/>
    </row>
    <row r="26" spans="1:15">
      <c r="A26" s="38"/>
      <c r="B26" s="38"/>
      <c r="C26" s="39"/>
      <c r="D26" s="5"/>
      <c r="E26" s="15"/>
      <c r="F26" s="11"/>
      <c r="G26" s="66"/>
      <c r="H26" s="91"/>
      <c r="I26" s="452"/>
      <c r="J26" s="452"/>
      <c r="K26" s="452"/>
      <c r="L26" s="452"/>
      <c r="M26" s="246"/>
    </row>
    <row r="27" spans="1:15">
      <c r="A27" s="38"/>
      <c r="B27" s="37">
        <v>2.2000000000000002</v>
      </c>
      <c r="C27" s="89" t="s">
        <v>1952</v>
      </c>
      <c r="D27" s="5"/>
      <c r="E27" s="15"/>
      <c r="F27" s="11"/>
      <c r="G27" s="66"/>
      <c r="H27" s="64"/>
      <c r="I27" s="452"/>
      <c r="J27" s="452"/>
      <c r="K27" s="452"/>
      <c r="L27" s="452"/>
      <c r="M27" s="70"/>
    </row>
    <row r="28" spans="1:15" s="200" customFormat="1">
      <c r="A28" s="182"/>
      <c r="B28" s="459" t="s">
        <v>235</v>
      </c>
      <c r="C28" s="414" t="s">
        <v>1953</v>
      </c>
      <c r="D28" s="43"/>
      <c r="E28" s="43"/>
      <c r="F28" s="11">
        <v>1</v>
      </c>
      <c r="G28" s="184" t="s">
        <v>195</v>
      </c>
      <c r="H28" s="186"/>
      <c r="I28" s="452">
        <f t="shared" si="2"/>
        <v>0</v>
      </c>
      <c r="J28" s="452"/>
      <c r="K28" s="452">
        <f t="shared" si="5"/>
        <v>0</v>
      </c>
      <c r="L28" s="452">
        <f t="shared" si="6"/>
        <v>0</v>
      </c>
      <c r="M28" s="397"/>
      <c r="O28" s="458"/>
    </row>
    <row r="29" spans="1:15" s="200" customFormat="1">
      <c r="A29" s="182"/>
      <c r="B29" s="459"/>
      <c r="C29" s="414" t="s">
        <v>1954</v>
      </c>
      <c r="D29" s="43"/>
      <c r="E29" s="43"/>
      <c r="F29" s="11"/>
      <c r="G29" s="184"/>
      <c r="H29" s="460"/>
      <c r="I29" s="452"/>
      <c r="J29" s="451"/>
      <c r="K29" s="452"/>
      <c r="L29" s="452"/>
      <c r="M29" s="397"/>
      <c r="O29" s="458"/>
    </row>
    <row r="30" spans="1:15">
      <c r="A30" s="38"/>
      <c r="B30" s="38"/>
      <c r="C30" s="39"/>
      <c r="D30" s="5"/>
      <c r="E30" s="15"/>
      <c r="F30" s="11"/>
      <c r="G30" s="401"/>
      <c r="H30" s="91"/>
      <c r="I30" s="452"/>
      <c r="J30" s="249"/>
      <c r="K30" s="452"/>
      <c r="L30" s="452"/>
      <c r="M30" s="70"/>
    </row>
    <row r="31" spans="1:15">
      <c r="A31" s="38"/>
      <c r="B31" s="37">
        <v>2.2999999999999998</v>
      </c>
      <c r="C31" s="89" t="s">
        <v>1955</v>
      </c>
      <c r="D31" s="5"/>
      <c r="E31" s="15"/>
      <c r="F31" s="11"/>
      <c r="G31" s="66"/>
      <c r="H31" s="64"/>
      <c r="I31" s="452"/>
      <c r="J31" s="64"/>
      <c r="K31" s="452"/>
      <c r="L31" s="452"/>
      <c r="M31" s="70"/>
    </row>
    <row r="32" spans="1:15" s="200" customFormat="1">
      <c r="A32" s="182"/>
      <c r="B32" s="193" t="s">
        <v>242</v>
      </c>
      <c r="C32" s="409" t="s">
        <v>1956</v>
      </c>
      <c r="D32" s="43"/>
      <c r="E32" s="43"/>
      <c r="F32" s="11"/>
      <c r="G32" s="411"/>
      <c r="H32" s="452"/>
      <c r="I32" s="452"/>
      <c r="J32" s="452"/>
      <c r="K32" s="452"/>
      <c r="L32" s="452"/>
      <c r="M32" s="470"/>
    </row>
    <row r="33" spans="1:15" s="200" customFormat="1">
      <c r="A33" s="182"/>
      <c r="B33" s="193"/>
      <c r="C33" s="409" t="s">
        <v>1456</v>
      </c>
      <c r="D33" s="43"/>
      <c r="E33" s="43"/>
      <c r="F33" s="11">
        <v>2</v>
      </c>
      <c r="G33" s="411" t="s">
        <v>195</v>
      </c>
      <c r="H33" s="452"/>
      <c r="I33" s="452">
        <f t="shared" si="2"/>
        <v>0</v>
      </c>
      <c r="J33" s="452"/>
      <c r="K33" s="452">
        <f t="shared" si="5"/>
        <v>0</v>
      </c>
      <c r="L33" s="452">
        <f t="shared" si="6"/>
        <v>0</v>
      </c>
      <c r="M33" s="397"/>
    </row>
    <row r="34" spans="1:15" s="200" customFormat="1">
      <c r="A34" s="182"/>
      <c r="B34" s="193"/>
      <c r="C34" s="409" t="s">
        <v>1457</v>
      </c>
      <c r="D34" s="43"/>
      <c r="E34" s="43"/>
      <c r="F34" s="11"/>
      <c r="G34" s="411"/>
      <c r="H34" s="451"/>
      <c r="I34" s="452"/>
      <c r="J34" s="451"/>
      <c r="K34" s="452"/>
      <c r="L34" s="452"/>
      <c r="M34" s="397"/>
    </row>
    <row r="35" spans="1:15" s="200" customFormat="1">
      <c r="A35" s="182"/>
      <c r="B35" s="193"/>
      <c r="C35" s="409" t="s">
        <v>1458</v>
      </c>
      <c r="D35" s="43"/>
      <c r="E35" s="43"/>
      <c r="F35" s="11">
        <v>1</v>
      </c>
      <c r="G35" s="411" t="s">
        <v>195</v>
      </c>
      <c r="H35" s="452"/>
      <c r="I35" s="452">
        <f t="shared" si="2"/>
        <v>0</v>
      </c>
      <c r="J35" s="452"/>
      <c r="K35" s="452">
        <f t="shared" si="5"/>
        <v>0</v>
      </c>
      <c r="L35" s="452">
        <f t="shared" si="6"/>
        <v>0</v>
      </c>
      <c r="M35" s="397"/>
    </row>
    <row r="36" spans="1:15" s="200" customFormat="1">
      <c r="A36" s="234"/>
      <c r="B36" s="38"/>
      <c r="C36" s="463" t="s">
        <v>1459</v>
      </c>
      <c r="D36" s="96"/>
      <c r="E36" s="96"/>
      <c r="F36" s="11">
        <v>4</v>
      </c>
      <c r="G36" s="598" t="s">
        <v>195</v>
      </c>
      <c r="H36" s="156"/>
      <c r="I36" s="452">
        <f t="shared" si="2"/>
        <v>0</v>
      </c>
      <c r="J36" s="156"/>
      <c r="K36" s="452">
        <f t="shared" si="5"/>
        <v>0</v>
      </c>
      <c r="L36" s="452">
        <f t="shared" si="6"/>
        <v>0</v>
      </c>
      <c r="M36" s="397"/>
    </row>
    <row r="37" spans="1:15">
      <c r="A37" s="38"/>
      <c r="B37" s="38"/>
      <c r="C37" s="39"/>
      <c r="D37" s="5"/>
      <c r="E37" s="15"/>
      <c r="F37" s="11"/>
      <c r="G37" s="66"/>
      <c r="H37" s="91"/>
      <c r="I37" s="452"/>
      <c r="J37" s="91"/>
      <c r="K37" s="452"/>
      <c r="L37" s="452"/>
      <c r="M37" s="70"/>
    </row>
    <row r="38" spans="1:15">
      <c r="A38" s="38"/>
      <c r="B38" s="37">
        <v>2.4</v>
      </c>
      <c r="C38" s="89" t="s">
        <v>1957</v>
      </c>
      <c r="D38" s="461"/>
      <c r="E38" s="88"/>
      <c r="F38" s="11"/>
      <c r="G38" s="66"/>
      <c r="H38" s="462"/>
      <c r="I38" s="452"/>
      <c r="J38" s="64"/>
      <c r="K38" s="452"/>
      <c r="L38" s="452"/>
      <c r="M38" s="70"/>
    </row>
    <row r="39" spans="1:15" s="201" customFormat="1">
      <c r="A39" s="234"/>
      <c r="B39" s="38" t="s">
        <v>260</v>
      </c>
      <c r="C39" s="465" t="s">
        <v>1951</v>
      </c>
      <c r="D39" s="96"/>
      <c r="E39" s="96"/>
      <c r="F39" s="11"/>
      <c r="G39" s="188"/>
      <c r="H39" s="466"/>
      <c r="I39" s="452"/>
      <c r="J39" s="466"/>
      <c r="K39" s="452"/>
      <c r="L39" s="452"/>
      <c r="M39" s="507"/>
    </row>
    <row r="40" spans="1:15" s="201" customFormat="1">
      <c r="A40" s="234"/>
      <c r="B40" s="38"/>
      <c r="C40" s="465" t="s">
        <v>1483</v>
      </c>
      <c r="D40" s="96"/>
      <c r="E40" s="96"/>
      <c r="F40" s="11">
        <v>1</v>
      </c>
      <c r="G40" s="188" t="s">
        <v>195</v>
      </c>
      <c r="H40" s="466"/>
      <c r="I40" s="452">
        <f t="shared" si="2"/>
        <v>0</v>
      </c>
      <c r="J40" s="156"/>
      <c r="K40" s="452">
        <f t="shared" si="5"/>
        <v>0</v>
      </c>
      <c r="L40" s="452">
        <f t="shared" si="6"/>
        <v>0</v>
      </c>
      <c r="M40" s="397"/>
      <c r="O40" s="458"/>
    </row>
    <row r="41" spans="1:15" s="201" customFormat="1">
      <c r="A41" s="234"/>
      <c r="B41" s="38"/>
      <c r="C41" s="465" t="s">
        <v>1958</v>
      </c>
      <c r="D41" s="96"/>
      <c r="E41" s="96"/>
      <c r="F41" s="11"/>
      <c r="G41" s="188"/>
      <c r="H41" s="466"/>
      <c r="I41" s="452"/>
      <c r="J41" s="156"/>
      <c r="K41" s="452"/>
      <c r="L41" s="452"/>
      <c r="M41" s="397"/>
      <c r="O41" s="458"/>
    </row>
    <row r="42" spans="1:15" s="201" customFormat="1">
      <c r="A42" s="234"/>
      <c r="B42" s="38"/>
      <c r="C42" s="465" t="s">
        <v>1484</v>
      </c>
      <c r="D42" s="96"/>
      <c r="E42" s="96"/>
      <c r="F42" s="11">
        <v>1</v>
      </c>
      <c r="G42" s="188" t="s">
        <v>195</v>
      </c>
      <c r="H42" s="466"/>
      <c r="I42" s="452">
        <f t="shared" si="2"/>
        <v>0</v>
      </c>
      <c r="J42" s="156"/>
      <c r="K42" s="452">
        <f t="shared" si="5"/>
        <v>0</v>
      </c>
      <c r="L42" s="452">
        <f t="shared" si="6"/>
        <v>0</v>
      </c>
      <c r="M42" s="397"/>
      <c r="O42" s="458"/>
    </row>
    <row r="43" spans="1:15" s="201" customFormat="1">
      <c r="A43" s="234"/>
      <c r="B43" s="38"/>
      <c r="C43" s="465" t="s">
        <v>1959</v>
      </c>
      <c r="D43" s="96"/>
      <c r="E43" s="96"/>
      <c r="F43" s="11"/>
      <c r="G43" s="188"/>
      <c r="H43" s="466"/>
      <c r="I43" s="452"/>
      <c r="J43" s="156"/>
      <c r="K43" s="452"/>
      <c r="L43" s="452"/>
      <c r="M43" s="397"/>
      <c r="O43" s="458"/>
    </row>
    <row r="44" spans="1:15" s="201" customFormat="1">
      <c r="A44" s="234"/>
      <c r="B44" s="38" t="s">
        <v>262</v>
      </c>
      <c r="C44" s="465" t="s">
        <v>1529</v>
      </c>
      <c r="D44" s="96"/>
      <c r="E44" s="96"/>
      <c r="F44" s="11"/>
      <c r="G44" s="188"/>
      <c r="H44" s="466"/>
      <c r="I44" s="452"/>
      <c r="J44" s="156"/>
      <c r="K44" s="452"/>
      <c r="L44" s="452"/>
      <c r="M44" s="507"/>
      <c r="O44" s="458"/>
    </row>
    <row r="45" spans="1:15" s="201" customFormat="1">
      <c r="A45" s="234"/>
      <c r="B45" s="38"/>
      <c r="C45" s="465" t="s">
        <v>1530</v>
      </c>
      <c r="D45" s="96"/>
      <c r="E45" s="96"/>
      <c r="F45" s="11">
        <v>29</v>
      </c>
      <c r="G45" s="188" t="s">
        <v>195</v>
      </c>
      <c r="H45" s="466"/>
      <c r="I45" s="452">
        <f t="shared" si="2"/>
        <v>0</v>
      </c>
      <c r="J45" s="156"/>
      <c r="K45" s="452">
        <f t="shared" si="5"/>
        <v>0</v>
      </c>
      <c r="L45" s="452">
        <f t="shared" si="6"/>
        <v>0</v>
      </c>
      <c r="M45" s="397"/>
      <c r="O45" s="458"/>
    </row>
    <row r="46" spans="1:15" s="201" customFormat="1">
      <c r="A46" s="234"/>
      <c r="B46" s="38" t="s">
        <v>264</v>
      </c>
      <c r="C46" s="465" t="s">
        <v>1532</v>
      </c>
      <c r="D46" s="96"/>
      <c r="E46" s="96"/>
      <c r="F46" s="11">
        <v>27</v>
      </c>
      <c r="G46" s="188" t="s">
        <v>195</v>
      </c>
      <c r="H46" s="466"/>
      <c r="I46" s="452">
        <f t="shared" si="2"/>
        <v>0</v>
      </c>
      <c r="J46" s="156"/>
      <c r="K46" s="452">
        <f t="shared" si="5"/>
        <v>0</v>
      </c>
      <c r="L46" s="452">
        <f t="shared" si="6"/>
        <v>0</v>
      </c>
      <c r="M46" s="397"/>
      <c r="O46" s="458"/>
    </row>
    <row r="47" spans="1:15" s="201" customFormat="1">
      <c r="A47" s="234"/>
      <c r="B47" s="38"/>
      <c r="C47" s="465" t="s">
        <v>1960</v>
      </c>
      <c r="D47" s="96"/>
      <c r="E47" s="96"/>
      <c r="F47" s="11"/>
      <c r="G47" s="188"/>
      <c r="H47" s="466"/>
      <c r="I47" s="452"/>
      <c r="J47" s="156"/>
      <c r="K47" s="452"/>
      <c r="L47" s="452"/>
      <c r="M47" s="397"/>
      <c r="O47" s="458"/>
    </row>
    <row r="48" spans="1:15" s="201" customFormat="1">
      <c r="A48" s="234"/>
      <c r="B48" s="38"/>
      <c r="C48" s="465" t="s">
        <v>1961</v>
      </c>
      <c r="D48" s="96"/>
      <c r="E48" s="96"/>
      <c r="F48" s="11"/>
      <c r="G48" s="188"/>
      <c r="H48" s="466"/>
      <c r="I48" s="452"/>
      <c r="J48" s="156"/>
      <c r="K48" s="452"/>
      <c r="L48" s="452"/>
      <c r="M48" s="397"/>
      <c r="O48" s="458"/>
    </row>
    <row r="49" spans="1:16">
      <c r="A49" s="71"/>
      <c r="B49" s="87"/>
      <c r="C49" s="82"/>
      <c r="D49" s="82"/>
      <c r="E49" s="83"/>
      <c r="F49" s="467"/>
      <c r="G49" s="84"/>
      <c r="H49" s="85"/>
      <c r="I49" s="85"/>
      <c r="J49" s="85"/>
      <c r="K49" s="85"/>
      <c r="L49" s="86"/>
      <c r="M49" s="87"/>
      <c r="N49" s="201"/>
      <c r="O49" s="458"/>
      <c r="P49" s="201"/>
    </row>
    <row r="50" spans="1:16">
      <c r="A50" s="72"/>
      <c r="B50" s="923" t="s">
        <v>1545</v>
      </c>
      <c r="C50" s="924"/>
      <c r="D50" s="924"/>
      <c r="E50" s="924"/>
      <c r="F50" s="924"/>
      <c r="G50" s="924"/>
      <c r="H50" s="925"/>
      <c r="I50" s="73">
        <f>SUM(I14:I49)</f>
        <v>0</v>
      </c>
      <c r="J50" s="74"/>
      <c r="K50" s="73">
        <f>SUM(K14:K49)</f>
        <v>0</v>
      </c>
      <c r="L50" s="73">
        <f>SUM(L14:L49)</f>
        <v>0</v>
      </c>
      <c r="M50" s="74"/>
      <c r="N50" s="201"/>
      <c r="O50" s="458"/>
      <c r="P50" s="201"/>
    </row>
    <row r="51" spans="1:16">
      <c r="A51" s="247"/>
      <c r="B51" s="225"/>
      <c r="C51" s="225"/>
      <c r="D51" s="225"/>
      <c r="E51" s="225"/>
      <c r="F51" s="245"/>
      <c r="G51" s="227"/>
      <c r="H51" s="76"/>
      <c r="I51" s="76"/>
      <c r="J51" s="76"/>
      <c r="K51" s="76"/>
      <c r="L51" s="228"/>
      <c r="M51" s="228"/>
      <c r="N51" s="201"/>
      <c r="O51" s="458"/>
      <c r="P51" s="201"/>
    </row>
    <row r="52" spans="1:16">
      <c r="F52" s="29"/>
      <c r="G52" s="77"/>
      <c r="H52" s="78"/>
      <c r="I52" s="78"/>
      <c r="J52" s="78"/>
      <c r="K52" s="78"/>
      <c r="L52" s="79"/>
      <c r="M52" s="78"/>
      <c r="N52" s="201"/>
      <c r="O52" s="458"/>
      <c r="P52" s="201"/>
    </row>
    <row r="53" spans="1:16">
      <c r="N53" s="201"/>
      <c r="O53" s="458"/>
      <c r="P53" s="201"/>
    </row>
    <row r="54" spans="1:16">
      <c r="N54" s="201"/>
      <c r="O54" s="458"/>
      <c r="P54" s="201"/>
    </row>
  </sheetData>
  <protectedRanges>
    <protectedRange password="CF5E" sqref="C25" name="Range1_2_2_1_1_3_1_1_1_1_1_4"/>
    <protectedRange password="CF5E" sqref="G25" name="Range1_1_2_2_1_1_1_1_1_1"/>
    <protectedRange password="CF5E" sqref="F25" name="Range1_1_2_2_1_1_1_1_1_1_1"/>
  </protectedRanges>
  <mergeCells count="11">
    <mergeCell ref="J10:K10"/>
    <mergeCell ref="L10:L11"/>
    <mergeCell ref="M10:M11"/>
    <mergeCell ref="B50:H50"/>
    <mergeCell ref="A1:M1"/>
    <mergeCell ref="A2:M2"/>
    <mergeCell ref="A10:A11"/>
    <mergeCell ref="B10:E11"/>
    <mergeCell ref="F10:F11"/>
    <mergeCell ref="G10:G11"/>
    <mergeCell ref="H10:I10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A1:M83"/>
  <sheetViews>
    <sheetView showZeros="0" view="pageBreakPreview" topLeftCell="A51" zoomScale="130" zoomScaleNormal="80" zoomScaleSheetLayoutView="130" workbookViewId="0">
      <selection activeCell="K80" sqref="K80"/>
    </sheetView>
  </sheetViews>
  <sheetFormatPr baseColWidth="10" defaultColWidth="9.19921875" defaultRowHeight="21"/>
  <cols>
    <col min="1" max="1" width="5.59765625" style="55" customWidth="1"/>
    <col min="2" max="2" width="8.59765625" style="1" customWidth="1"/>
    <col min="3" max="4" width="13.19921875" style="1" customWidth="1"/>
    <col min="5" max="5" width="22.796875" style="1" customWidth="1"/>
    <col min="6" max="6" width="12.59765625" style="230" customWidth="1"/>
    <col min="7" max="7" width="8" style="56" customWidth="1"/>
    <col min="8" max="8" width="13.59765625" style="1" bestFit="1" customWidth="1"/>
    <col min="9" max="9" width="16.3984375" style="1" customWidth="1"/>
    <col min="10" max="10" width="12.59765625" style="81" customWidth="1"/>
    <col min="11" max="11" width="14.59765625" style="1" customWidth="1"/>
    <col min="12" max="12" width="16.3984375" style="1" customWidth="1"/>
    <col min="13" max="13" width="20.3984375" style="1" customWidth="1"/>
    <col min="14" max="16384" width="9.19921875" style="1"/>
  </cols>
  <sheetData>
    <row r="1" spans="1:13">
      <c r="A1" s="876" t="s">
        <v>1962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13" ht="27">
      <c r="A2" s="926" t="s">
        <v>124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8"/>
    </row>
    <row r="3" spans="1:13">
      <c r="A3" s="42" t="s">
        <v>94</v>
      </c>
      <c r="B3" s="2"/>
      <c r="C3" s="2"/>
      <c r="D3" s="2"/>
      <c r="E3" s="135" t="s">
        <v>19</v>
      </c>
      <c r="F3" s="510"/>
      <c r="G3" s="137"/>
      <c r="H3" s="135"/>
      <c r="I3" s="135"/>
      <c r="J3" s="135"/>
      <c r="K3" s="135"/>
      <c r="L3" s="3"/>
      <c r="M3" s="3"/>
    </row>
    <row r="4" spans="1:13">
      <c r="A4" s="44" t="s">
        <v>95</v>
      </c>
      <c r="B4" s="4"/>
      <c r="C4" s="4"/>
      <c r="D4" s="4"/>
      <c r="E4" s="41" t="str">
        <f>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41"/>
      <c r="G4" s="41"/>
      <c r="H4" s="41"/>
      <c r="I4" s="41"/>
      <c r="J4" s="41"/>
      <c r="K4" s="41"/>
      <c r="L4" s="5"/>
      <c r="M4" s="5"/>
    </row>
    <row r="5" spans="1:13">
      <c r="A5" s="44"/>
      <c r="B5" s="4"/>
      <c r="C5" s="4"/>
      <c r="D5" s="4"/>
      <c r="E5" s="41" t="str">
        <f>ปร.6!D4</f>
        <v>สำหรับระเบียงเศรษฐกิจพิเศษภาคเหนือ</v>
      </c>
      <c r="F5" s="41"/>
      <c r="G5" s="41"/>
      <c r="H5" s="41"/>
      <c r="I5" s="41"/>
      <c r="J5" s="41"/>
      <c r="K5" s="41"/>
      <c r="L5" s="5"/>
      <c r="M5" s="5"/>
    </row>
    <row r="6" spans="1:13">
      <c r="A6" s="44" t="s">
        <v>5</v>
      </c>
      <c r="B6" s="4"/>
      <c r="C6" s="4"/>
      <c r="D6" s="4"/>
      <c r="E6" s="41" t="str">
        <f>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51"/>
      <c r="G6" s="52"/>
      <c r="H6" s="41"/>
      <c r="I6" s="138"/>
      <c r="J6" s="138"/>
      <c r="K6" s="138"/>
      <c r="L6" s="5"/>
      <c r="M6" s="5"/>
    </row>
    <row r="7" spans="1:13">
      <c r="A7" s="44" t="s">
        <v>96</v>
      </c>
      <c r="B7" s="80"/>
      <c r="C7" s="80"/>
      <c r="D7" s="80"/>
      <c r="E7" s="41" t="str">
        <f>ปร.6!D7</f>
        <v>สำนักงานปลัดกระทรวงการอุดมศึกษา วิทยาศาสตร์ วิจัยและนวัตกรรม</v>
      </c>
      <c r="F7" s="51"/>
      <c r="G7" s="52"/>
      <c r="H7" s="41"/>
      <c r="I7" s="532"/>
      <c r="J7" s="532" t="s">
        <v>7</v>
      </c>
      <c r="K7" s="395" t="s">
        <v>97</v>
      </c>
      <c r="L7" s="5"/>
      <c r="M7" s="5"/>
    </row>
    <row r="8" spans="1:13">
      <c r="A8" s="49" t="s">
        <v>98</v>
      </c>
      <c r="B8" s="92"/>
      <c r="C8" s="4"/>
      <c r="D8" s="4"/>
      <c r="E8" s="41" t="s">
        <v>99</v>
      </c>
      <c r="F8" s="51"/>
      <c r="G8" s="52"/>
      <c r="H8" s="41"/>
      <c r="I8" s="534"/>
      <c r="J8" s="534" t="s">
        <v>100</v>
      </c>
      <c r="K8" s="387" t="str">
        <f>ปร.6!D9</f>
        <v>4 พฤศจิกายน พ.ศ. 2568</v>
      </c>
      <c r="L8" s="53"/>
      <c r="M8" s="53"/>
    </row>
    <row r="9" spans="1:13" ht="15" customHeight="1">
      <c r="A9" s="54"/>
      <c r="C9" s="28"/>
      <c r="D9" s="28"/>
      <c r="M9" s="55" t="s">
        <v>101</v>
      </c>
    </row>
    <row r="10" spans="1:13">
      <c r="A10" s="929" t="s">
        <v>102</v>
      </c>
      <c r="B10" s="931" t="s">
        <v>16</v>
      </c>
      <c r="C10" s="932"/>
      <c r="D10" s="932"/>
      <c r="E10" s="933"/>
      <c r="F10" s="979" t="s">
        <v>103</v>
      </c>
      <c r="G10" s="929" t="s">
        <v>104</v>
      </c>
      <c r="H10" s="923" t="s">
        <v>105</v>
      </c>
      <c r="I10" s="925"/>
      <c r="J10" s="923" t="s">
        <v>106</v>
      </c>
      <c r="K10" s="925"/>
      <c r="L10" s="929" t="s">
        <v>107</v>
      </c>
      <c r="M10" s="929" t="s">
        <v>18</v>
      </c>
    </row>
    <row r="11" spans="1:13">
      <c r="A11" s="930"/>
      <c r="B11" s="934"/>
      <c r="C11" s="935"/>
      <c r="D11" s="935"/>
      <c r="E11" s="936"/>
      <c r="F11" s="980"/>
      <c r="G11" s="930"/>
      <c r="H11" s="57" t="s">
        <v>108</v>
      </c>
      <c r="I11" s="58" t="s">
        <v>109</v>
      </c>
      <c r="J11" s="248" t="s">
        <v>108</v>
      </c>
      <c r="K11" s="58" t="s">
        <v>109</v>
      </c>
      <c r="L11" s="930"/>
      <c r="M11" s="930"/>
    </row>
    <row r="12" spans="1:13" s="200" customFormat="1">
      <c r="A12" s="59">
        <v>3</v>
      </c>
      <c r="B12" s="131" t="s">
        <v>1963</v>
      </c>
      <c r="C12" s="60"/>
      <c r="D12" s="60"/>
      <c r="E12" s="60"/>
      <c r="F12" s="128"/>
      <c r="G12" s="61"/>
      <c r="H12" s="62"/>
      <c r="I12" s="62"/>
      <c r="J12" s="62"/>
      <c r="K12" s="62"/>
      <c r="L12" s="62"/>
      <c r="M12" s="63"/>
    </row>
    <row r="13" spans="1:13" s="374" customFormat="1">
      <c r="A13" s="153"/>
      <c r="B13" s="381">
        <v>3.1</v>
      </c>
      <c r="C13" s="418" t="s">
        <v>1548</v>
      </c>
      <c r="D13" s="434"/>
      <c r="E13" s="435"/>
      <c r="F13" s="443"/>
      <c r="G13" s="436"/>
      <c r="H13" s="444"/>
      <c r="I13" s="445"/>
      <c r="J13" s="444"/>
      <c r="K13" s="445"/>
      <c r="L13" s="446"/>
      <c r="M13" s="447"/>
    </row>
    <row r="14" spans="1:13" s="379" customFormat="1">
      <c r="A14" s="153"/>
      <c r="B14" s="417" t="s">
        <v>427</v>
      </c>
      <c r="C14" s="418" t="s">
        <v>1550</v>
      </c>
      <c r="D14" s="419"/>
      <c r="E14" s="420"/>
      <c r="F14" s="421"/>
      <c r="G14" s="275"/>
      <c r="H14" s="422"/>
      <c r="I14" s="423"/>
      <c r="J14" s="422"/>
      <c r="K14" s="423"/>
      <c r="L14" s="157"/>
      <c r="M14" s="424"/>
    </row>
    <row r="15" spans="1:13" s="379" customFormat="1">
      <c r="A15" s="153"/>
      <c r="B15" s="381"/>
      <c r="C15" s="425" t="s">
        <v>1551</v>
      </c>
      <c r="D15" s="419"/>
      <c r="E15" s="420"/>
      <c r="F15" s="421"/>
      <c r="G15" s="275"/>
      <c r="H15" s="422"/>
      <c r="I15" s="423"/>
      <c r="J15" s="422"/>
      <c r="K15" s="423"/>
      <c r="L15" s="157"/>
      <c r="M15" s="424"/>
    </row>
    <row r="16" spans="1:13" s="380" customFormat="1">
      <c r="A16" s="153"/>
      <c r="B16" s="153"/>
      <c r="C16" s="454" t="s">
        <v>1552</v>
      </c>
      <c r="D16" s="41"/>
      <c r="E16" s="154"/>
      <c r="F16" s="455">
        <v>4</v>
      </c>
      <c r="G16" s="426" t="s">
        <v>195</v>
      </c>
      <c r="H16" s="427"/>
      <c r="I16" s="156">
        <f t="shared" ref="I16:I79" si="0">F16*H16</f>
        <v>0</v>
      </c>
      <c r="J16" s="428"/>
      <c r="K16" s="156">
        <f t="shared" ref="K16:K17" si="1">F16*J16</f>
        <v>0</v>
      </c>
      <c r="L16" s="157">
        <f t="shared" ref="L16:L17" si="2">I16+K16</f>
        <v>0</v>
      </c>
      <c r="M16" s="406"/>
    </row>
    <row r="17" spans="1:13" s="380" customFormat="1">
      <c r="A17" s="153"/>
      <c r="B17" s="153"/>
      <c r="C17" s="454" t="s">
        <v>1553</v>
      </c>
      <c r="D17" s="41"/>
      <c r="E17" s="154"/>
      <c r="F17" s="455">
        <v>9</v>
      </c>
      <c r="G17" s="426" t="s">
        <v>195</v>
      </c>
      <c r="H17" s="427"/>
      <c r="I17" s="156">
        <f t="shared" si="0"/>
        <v>0</v>
      </c>
      <c r="J17" s="428"/>
      <c r="K17" s="156">
        <f t="shared" si="1"/>
        <v>0</v>
      </c>
      <c r="L17" s="157">
        <f t="shared" si="2"/>
        <v>0</v>
      </c>
      <c r="M17" s="406"/>
    </row>
    <row r="18" spans="1:13" s="380" customFormat="1">
      <c r="A18" s="153"/>
      <c r="B18" s="153"/>
      <c r="C18" s="454" t="s">
        <v>1554</v>
      </c>
      <c r="D18" s="41"/>
      <c r="E18" s="154"/>
      <c r="F18" s="455">
        <v>9</v>
      </c>
      <c r="G18" s="426" t="s">
        <v>195</v>
      </c>
      <c r="H18" s="427"/>
      <c r="I18" s="156">
        <f t="shared" si="0"/>
        <v>0</v>
      </c>
      <c r="J18" s="428"/>
      <c r="K18" s="156">
        <f t="shared" ref="K18:K80" si="3">F18*J18</f>
        <v>0</v>
      </c>
      <c r="L18" s="157">
        <f t="shared" ref="L18:L80" si="4">I18+K18</f>
        <v>0</v>
      </c>
      <c r="M18" s="406"/>
    </row>
    <row r="19" spans="1:13" s="380" customFormat="1">
      <c r="A19" s="153"/>
      <c r="B19" s="153"/>
      <c r="C19" s="454" t="s">
        <v>1555</v>
      </c>
      <c r="D19" s="41"/>
      <c r="E19" s="154"/>
      <c r="F19" s="455">
        <v>2</v>
      </c>
      <c r="G19" s="426" t="s">
        <v>195</v>
      </c>
      <c r="H19" s="427"/>
      <c r="I19" s="156">
        <f t="shared" si="0"/>
        <v>0</v>
      </c>
      <c r="J19" s="428"/>
      <c r="K19" s="156">
        <f t="shared" si="3"/>
        <v>0</v>
      </c>
      <c r="L19" s="157">
        <f t="shared" si="4"/>
        <v>0</v>
      </c>
      <c r="M19" s="406"/>
    </row>
    <row r="20" spans="1:13" s="380" customFormat="1">
      <c r="A20" s="153"/>
      <c r="B20" s="153"/>
      <c r="C20" s="454" t="s">
        <v>1556</v>
      </c>
      <c r="D20" s="41"/>
      <c r="E20" s="154"/>
      <c r="F20" s="455">
        <v>44</v>
      </c>
      <c r="G20" s="426" t="s">
        <v>195</v>
      </c>
      <c r="H20" s="427"/>
      <c r="I20" s="156">
        <f t="shared" si="0"/>
        <v>0</v>
      </c>
      <c r="J20" s="428"/>
      <c r="K20" s="156">
        <f t="shared" si="3"/>
        <v>0</v>
      </c>
      <c r="L20" s="157">
        <f t="shared" si="4"/>
        <v>0</v>
      </c>
      <c r="M20" s="406"/>
    </row>
    <row r="21" spans="1:13" s="380" customFormat="1">
      <c r="A21" s="153"/>
      <c r="B21" s="153"/>
      <c r="C21" s="454" t="s">
        <v>1557</v>
      </c>
      <c r="D21" s="41"/>
      <c r="E21" s="154"/>
      <c r="F21" s="455">
        <v>40</v>
      </c>
      <c r="G21" s="426" t="s">
        <v>195</v>
      </c>
      <c r="H21" s="427"/>
      <c r="I21" s="156">
        <f t="shared" si="0"/>
        <v>0</v>
      </c>
      <c r="J21" s="428"/>
      <c r="K21" s="156">
        <f t="shared" si="3"/>
        <v>0</v>
      </c>
      <c r="L21" s="157">
        <f t="shared" si="4"/>
        <v>0</v>
      </c>
      <c r="M21" s="406"/>
    </row>
    <row r="22" spans="1:13" s="380" customFormat="1">
      <c r="A22" s="153"/>
      <c r="B22" s="153"/>
      <c r="C22" s="454" t="s">
        <v>1558</v>
      </c>
      <c r="D22" s="41"/>
      <c r="E22" s="154"/>
      <c r="F22" s="455">
        <v>3</v>
      </c>
      <c r="G22" s="426" t="s">
        <v>195</v>
      </c>
      <c r="H22" s="427"/>
      <c r="I22" s="156">
        <f t="shared" si="0"/>
        <v>0</v>
      </c>
      <c r="J22" s="428"/>
      <c r="K22" s="156">
        <f t="shared" si="3"/>
        <v>0</v>
      </c>
      <c r="L22" s="157">
        <f t="shared" si="4"/>
        <v>0</v>
      </c>
      <c r="M22" s="406"/>
    </row>
    <row r="23" spans="1:13" s="379" customFormat="1">
      <c r="A23" s="153"/>
      <c r="B23" s="381"/>
      <c r="C23" s="425" t="s">
        <v>1559</v>
      </c>
      <c r="D23" s="419"/>
      <c r="E23" s="420"/>
      <c r="F23" s="427"/>
      <c r="G23" s="275"/>
      <c r="H23" s="422"/>
      <c r="I23" s="156"/>
      <c r="J23" s="422"/>
      <c r="K23" s="156"/>
      <c r="L23" s="157"/>
      <c r="M23" s="424"/>
    </row>
    <row r="24" spans="1:13" s="380" customFormat="1">
      <c r="A24" s="153"/>
      <c r="B24" s="153"/>
      <c r="C24" s="454" t="s">
        <v>1554</v>
      </c>
      <c r="D24" s="41"/>
      <c r="E24" s="154"/>
      <c r="F24" s="427">
        <v>13</v>
      </c>
      <c r="G24" s="426" t="s">
        <v>195</v>
      </c>
      <c r="H24" s="427"/>
      <c r="I24" s="156">
        <f t="shared" si="0"/>
        <v>0</v>
      </c>
      <c r="J24" s="428"/>
      <c r="K24" s="156">
        <f t="shared" si="3"/>
        <v>0</v>
      </c>
      <c r="L24" s="157">
        <f t="shared" si="4"/>
        <v>0</v>
      </c>
      <c r="M24" s="406"/>
    </row>
    <row r="25" spans="1:13" s="379" customFormat="1">
      <c r="A25" s="153"/>
      <c r="B25" s="381"/>
      <c r="C25" s="425" t="s">
        <v>1560</v>
      </c>
      <c r="D25" s="419"/>
      <c r="E25" s="420"/>
      <c r="F25" s="427"/>
      <c r="G25" s="275"/>
      <c r="H25" s="422"/>
      <c r="I25" s="156"/>
      <c r="J25" s="422"/>
      <c r="K25" s="156"/>
      <c r="L25" s="157"/>
      <c r="M25" s="424"/>
    </row>
    <row r="26" spans="1:13" s="380" customFormat="1">
      <c r="A26" s="38"/>
      <c r="B26" s="153"/>
      <c r="C26" s="429" t="s">
        <v>1561</v>
      </c>
      <c r="D26" s="41"/>
      <c r="E26" s="154"/>
      <c r="F26" s="427">
        <v>1</v>
      </c>
      <c r="G26" s="426" t="s">
        <v>195</v>
      </c>
      <c r="H26" s="427"/>
      <c r="I26" s="156">
        <f t="shared" si="0"/>
        <v>0</v>
      </c>
      <c r="J26" s="428"/>
      <c r="K26" s="156">
        <f t="shared" si="3"/>
        <v>0</v>
      </c>
      <c r="L26" s="157">
        <f t="shared" si="4"/>
        <v>0</v>
      </c>
      <c r="M26" s="406"/>
    </row>
    <row r="27" spans="1:13" s="380" customFormat="1">
      <c r="A27" s="38"/>
      <c r="B27" s="153"/>
      <c r="C27" s="429" t="s">
        <v>1562</v>
      </c>
      <c r="D27" s="41"/>
      <c r="E27" s="154"/>
      <c r="F27" s="427">
        <v>4</v>
      </c>
      <c r="G27" s="426" t="s">
        <v>195</v>
      </c>
      <c r="H27" s="427"/>
      <c r="I27" s="156">
        <f t="shared" si="0"/>
        <v>0</v>
      </c>
      <c r="J27" s="428"/>
      <c r="K27" s="156">
        <f t="shared" si="3"/>
        <v>0</v>
      </c>
      <c r="L27" s="157">
        <f t="shared" si="4"/>
        <v>0</v>
      </c>
      <c r="M27" s="406"/>
    </row>
    <row r="28" spans="1:13" s="379" customFormat="1">
      <c r="A28" s="153"/>
      <c r="B28" s="381"/>
      <c r="C28" s="425" t="s">
        <v>1563</v>
      </c>
      <c r="D28" s="419"/>
      <c r="E28" s="420"/>
      <c r="F28" s="427"/>
      <c r="G28" s="275"/>
      <c r="H28" s="422"/>
      <c r="I28" s="156"/>
      <c r="J28" s="422"/>
      <c r="K28" s="156"/>
      <c r="L28" s="157"/>
      <c r="M28" s="424"/>
    </row>
    <row r="29" spans="1:13" s="380" customFormat="1">
      <c r="A29" s="153"/>
      <c r="B29" s="153"/>
      <c r="C29" s="454" t="s">
        <v>1564</v>
      </c>
      <c r="D29" s="41"/>
      <c r="E29" s="154" t="s">
        <v>1565</v>
      </c>
      <c r="F29" s="427">
        <v>1</v>
      </c>
      <c r="G29" s="426" t="s">
        <v>195</v>
      </c>
      <c r="H29" s="427"/>
      <c r="I29" s="156">
        <f t="shared" si="0"/>
        <v>0</v>
      </c>
      <c r="J29" s="428"/>
      <c r="K29" s="156">
        <f t="shared" si="3"/>
        <v>0</v>
      </c>
      <c r="L29" s="157">
        <f t="shared" si="4"/>
        <v>0</v>
      </c>
      <c r="M29" s="406"/>
    </row>
    <row r="30" spans="1:13" s="380" customFormat="1">
      <c r="A30" s="153"/>
      <c r="B30" s="153"/>
      <c r="C30" s="454" t="s">
        <v>1566</v>
      </c>
      <c r="D30" s="41"/>
      <c r="E30" s="154" t="s">
        <v>1565</v>
      </c>
      <c r="F30" s="427">
        <v>1</v>
      </c>
      <c r="G30" s="426" t="s">
        <v>195</v>
      </c>
      <c r="H30" s="427"/>
      <c r="I30" s="156">
        <f t="shared" si="0"/>
        <v>0</v>
      </c>
      <c r="J30" s="428"/>
      <c r="K30" s="156">
        <f t="shared" si="3"/>
        <v>0</v>
      </c>
      <c r="L30" s="157">
        <f t="shared" si="4"/>
        <v>0</v>
      </c>
      <c r="M30" s="406"/>
    </row>
    <row r="31" spans="1:13" s="380" customFormat="1">
      <c r="A31" s="153"/>
      <c r="B31" s="153"/>
      <c r="C31" s="454" t="s">
        <v>1567</v>
      </c>
      <c r="D31" s="41"/>
      <c r="E31" s="154" t="s">
        <v>1568</v>
      </c>
      <c r="F31" s="427">
        <v>1</v>
      </c>
      <c r="G31" s="426" t="s">
        <v>195</v>
      </c>
      <c r="H31" s="427"/>
      <c r="I31" s="156">
        <f t="shared" si="0"/>
        <v>0</v>
      </c>
      <c r="J31" s="428"/>
      <c r="K31" s="156">
        <f t="shared" si="3"/>
        <v>0</v>
      </c>
      <c r="L31" s="157">
        <f t="shared" si="4"/>
        <v>0</v>
      </c>
      <c r="M31" s="406"/>
    </row>
    <row r="32" spans="1:13" s="380" customFormat="1">
      <c r="A32" s="153"/>
      <c r="B32" s="153"/>
      <c r="C32" s="454" t="s">
        <v>1569</v>
      </c>
      <c r="D32" s="41"/>
      <c r="E32" s="154" t="s">
        <v>1568</v>
      </c>
      <c r="F32" s="427">
        <v>1</v>
      </c>
      <c r="G32" s="426" t="s">
        <v>195</v>
      </c>
      <c r="H32" s="427"/>
      <c r="I32" s="156">
        <f t="shared" si="0"/>
        <v>0</v>
      </c>
      <c r="J32" s="428"/>
      <c r="K32" s="156">
        <f t="shared" si="3"/>
        <v>0</v>
      </c>
      <c r="L32" s="157">
        <f t="shared" si="4"/>
        <v>0</v>
      </c>
      <c r="M32" s="406"/>
    </row>
    <row r="33" spans="1:13" s="380" customFormat="1">
      <c r="A33" s="153"/>
      <c r="B33" s="153"/>
      <c r="C33" s="454" t="s">
        <v>1570</v>
      </c>
      <c r="D33" s="46"/>
      <c r="E33" s="154" t="s">
        <v>1568</v>
      </c>
      <c r="F33" s="427">
        <v>4</v>
      </c>
      <c r="G33" s="426" t="s">
        <v>195</v>
      </c>
      <c r="H33" s="427"/>
      <c r="I33" s="156">
        <f t="shared" si="0"/>
        <v>0</v>
      </c>
      <c r="J33" s="428"/>
      <c r="K33" s="156">
        <f t="shared" si="3"/>
        <v>0</v>
      </c>
      <c r="L33" s="157">
        <f t="shared" si="4"/>
        <v>0</v>
      </c>
      <c r="M33" s="406"/>
    </row>
    <row r="34" spans="1:13" s="380" customFormat="1">
      <c r="A34" s="153"/>
      <c r="B34" s="153"/>
      <c r="C34" s="454" t="s">
        <v>1571</v>
      </c>
      <c r="D34" s="41"/>
      <c r="E34" s="154" t="s">
        <v>1568</v>
      </c>
      <c r="F34" s="427">
        <v>1</v>
      </c>
      <c r="G34" s="426" t="s">
        <v>195</v>
      </c>
      <c r="H34" s="427"/>
      <c r="I34" s="156">
        <f t="shared" si="0"/>
        <v>0</v>
      </c>
      <c r="J34" s="428"/>
      <c r="K34" s="156">
        <f t="shared" si="3"/>
        <v>0</v>
      </c>
      <c r="L34" s="157">
        <f t="shared" si="4"/>
        <v>0</v>
      </c>
      <c r="M34" s="406"/>
    </row>
    <row r="35" spans="1:13" s="380" customFormat="1">
      <c r="A35" s="153"/>
      <c r="B35" s="153"/>
      <c r="C35" s="454" t="s">
        <v>1572</v>
      </c>
      <c r="D35" s="41"/>
      <c r="E35" s="154" t="s">
        <v>1573</v>
      </c>
      <c r="F35" s="427">
        <v>2</v>
      </c>
      <c r="G35" s="426" t="s">
        <v>195</v>
      </c>
      <c r="H35" s="427"/>
      <c r="I35" s="156">
        <f t="shared" si="0"/>
        <v>0</v>
      </c>
      <c r="J35" s="428"/>
      <c r="K35" s="156">
        <f t="shared" si="3"/>
        <v>0</v>
      </c>
      <c r="L35" s="157">
        <f t="shared" si="4"/>
        <v>0</v>
      </c>
      <c r="M35" s="406"/>
    </row>
    <row r="36" spans="1:13" s="380" customFormat="1">
      <c r="A36" s="153"/>
      <c r="B36" s="153"/>
      <c r="C36" s="454" t="s">
        <v>1574</v>
      </c>
      <c r="D36" s="41"/>
      <c r="E36" s="154" t="s">
        <v>1573</v>
      </c>
      <c r="F36" s="427">
        <v>1</v>
      </c>
      <c r="G36" s="426" t="s">
        <v>195</v>
      </c>
      <c r="H36" s="427"/>
      <c r="I36" s="156">
        <f t="shared" si="0"/>
        <v>0</v>
      </c>
      <c r="J36" s="428"/>
      <c r="K36" s="156">
        <f t="shared" si="3"/>
        <v>0</v>
      </c>
      <c r="L36" s="157">
        <f t="shared" si="4"/>
        <v>0</v>
      </c>
      <c r="M36" s="406"/>
    </row>
    <row r="37" spans="1:13" s="380" customFormat="1">
      <c r="A37" s="153"/>
      <c r="B37" s="153"/>
      <c r="C37" s="454" t="s">
        <v>1575</v>
      </c>
      <c r="D37" s="41"/>
      <c r="E37" s="154" t="s">
        <v>1573</v>
      </c>
      <c r="F37" s="427">
        <v>1</v>
      </c>
      <c r="G37" s="426" t="s">
        <v>195</v>
      </c>
      <c r="H37" s="427"/>
      <c r="I37" s="156">
        <f t="shared" si="0"/>
        <v>0</v>
      </c>
      <c r="J37" s="428"/>
      <c r="K37" s="156">
        <f t="shared" si="3"/>
        <v>0</v>
      </c>
      <c r="L37" s="157">
        <f t="shared" si="4"/>
        <v>0</v>
      </c>
      <c r="M37" s="406"/>
    </row>
    <row r="38" spans="1:13" s="380" customFormat="1">
      <c r="A38" s="153"/>
      <c r="B38" s="153"/>
      <c r="C38" s="454" t="s">
        <v>1576</v>
      </c>
      <c r="D38" s="160"/>
      <c r="E38" s="161" t="s">
        <v>1577</v>
      </c>
      <c r="F38" s="427">
        <v>4</v>
      </c>
      <c r="G38" s="456" t="s">
        <v>195</v>
      </c>
      <c r="H38" s="457"/>
      <c r="I38" s="156">
        <f t="shared" si="0"/>
        <v>0</v>
      </c>
      <c r="J38" s="428"/>
      <c r="K38" s="156">
        <f t="shared" si="3"/>
        <v>0</v>
      </c>
      <c r="L38" s="157">
        <f t="shared" si="4"/>
        <v>0</v>
      </c>
      <c r="M38" s="406"/>
    </row>
    <row r="39" spans="1:13" s="379" customFormat="1">
      <c r="A39" s="153"/>
      <c r="B39" s="417" t="s">
        <v>430</v>
      </c>
      <c r="C39" s="430" t="s">
        <v>1581</v>
      </c>
      <c r="D39" s="419"/>
      <c r="E39" s="420"/>
      <c r="F39" s="427"/>
      <c r="G39" s="275"/>
      <c r="H39" s="422"/>
      <c r="I39" s="156"/>
      <c r="J39" s="422"/>
      <c r="K39" s="156"/>
      <c r="L39" s="157"/>
      <c r="M39" s="424"/>
    </row>
    <row r="40" spans="1:13" s="379" customFormat="1">
      <c r="A40" s="153"/>
      <c r="B40" s="381"/>
      <c r="C40" s="431" t="s">
        <v>1582</v>
      </c>
      <c r="D40" s="419"/>
      <c r="E40" s="420"/>
      <c r="F40" s="427"/>
      <c r="G40" s="275"/>
      <c r="H40" s="422"/>
      <c r="I40" s="156"/>
      <c r="J40" s="422"/>
      <c r="K40" s="156"/>
      <c r="L40" s="157"/>
      <c r="M40" s="424"/>
    </row>
    <row r="41" spans="1:13" s="380" customFormat="1">
      <c r="A41" s="38"/>
      <c r="B41" s="153"/>
      <c r="C41" s="432" t="s">
        <v>1964</v>
      </c>
      <c r="D41" s="41"/>
      <c r="E41" s="154"/>
      <c r="F41" s="427">
        <v>2</v>
      </c>
      <c r="G41" s="426" t="s">
        <v>195</v>
      </c>
      <c r="H41" s="427"/>
      <c r="I41" s="156">
        <f t="shared" si="0"/>
        <v>0</v>
      </c>
      <c r="J41" s="428"/>
      <c r="K41" s="156">
        <f t="shared" si="3"/>
        <v>0</v>
      </c>
      <c r="L41" s="157">
        <f t="shared" si="4"/>
        <v>0</v>
      </c>
      <c r="M41" s="406"/>
    </row>
    <row r="42" spans="1:13" s="380" customFormat="1">
      <c r="A42" s="38"/>
      <c r="B42" s="153"/>
      <c r="C42" s="432" t="s">
        <v>1965</v>
      </c>
      <c r="D42" s="41"/>
      <c r="E42" s="154"/>
      <c r="F42" s="427">
        <v>1</v>
      </c>
      <c r="G42" s="426" t="s">
        <v>195</v>
      </c>
      <c r="H42" s="427"/>
      <c r="I42" s="156">
        <f t="shared" si="0"/>
        <v>0</v>
      </c>
      <c r="J42" s="428"/>
      <c r="K42" s="156">
        <f t="shared" si="3"/>
        <v>0</v>
      </c>
      <c r="L42" s="157">
        <f t="shared" si="4"/>
        <v>0</v>
      </c>
      <c r="M42" s="406"/>
    </row>
    <row r="43" spans="1:13" s="200" customFormat="1">
      <c r="A43" s="38"/>
      <c r="B43" s="38"/>
      <c r="C43" s="14"/>
      <c r="D43" s="5"/>
      <c r="E43" s="15"/>
      <c r="F43" s="427"/>
      <c r="G43" s="90"/>
      <c r="H43" s="127"/>
      <c r="I43" s="156"/>
      <c r="J43" s="94"/>
      <c r="K43" s="156"/>
      <c r="L43" s="157"/>
      <c r="M43" s="70"/>
    </row>
    <row r="44" spans="1:13" s="379" customFormat="1">
      <c r="A44" s="38"/>
      <c r="B44" s="381">
        <v>3.2</v>
      </c>
      <c r="C44" s="418" t="s">
        <v>1589</v>
      </c>
      <c r="D44" s="419"/>
      <c r="E44" s="420"/>
      <c r="F44" s="427"/>
      <c r="G44" s="275"/>
      <c r="H44" s="422"/>
      <c r="I44" s="156"/>
      <c r="J44" s="422"/>
      <c r="K44" s="156"/>
      <c r="L44" s="157"/>
      <c r="M44" s="424"/>
    </row>
    <row r="45" spans="1:13" s="379" customFormat="1">
      <c r="A45" s="38"/>
      <c r="B45" s="417" t="s">
        <v>466</v>
      </c>
      <c r="C45" s="418" t="s">
        <v>1591</v>
      </c>
      <c r="D45" s="419"/>
      <c r="E45" s="420"/>
      <c r="F45" s="427"/>
      <c r="G45" s="275"/>
      <c r="H45" s="422"/>
      <c r="I45" s="156"/>
      <c r="J45" s="422"/>
      <c r="K45" s="156"/>
      <c r="L45" s="157"/>
      <c r="M45" s="424"/>
    </row>
    <row r="46" spans="1:13" s="380" customFormat="1">
      <c r="A46" s="153"/>
      <c r="B46" s="153"/>
      <c r="C46" s="433" t="s">
        <v>1592</v>
      </c>
      <c r="D46" s="41"/>
      <c r="E46" s="448"/>
      <c r="F46" s="427">
        <v>4</v>
      </c>
      <c r="G46" s="426" t="s">
        <v>195</v>
      </c>
      <c r="H46" s="427"/>
      <c r="I46" s="156">
        <f t="shared" si="0"/>
        <v>0</v>
      </c>
      <c r="J46" s="428"/>
      <c r="K46" s="156">
        <f t="shared" si="3"/>
        <v>0</v>
      </c>
      <c r="L46" s="157">
        <f t="shared" si="4"/>
        <v>0</v>
      </c>
      <c r="M46" s="406"/>
    </row>
    <row r="47" spans="1:13" s="380" customFormat="1">
      <c r="A47" s="153"/>
      <c r="B47" s="153"/>
      <c r="C47" s="433" t="s">
        <v>1593</v>
      </c>
      <c r="D47" s="41"/>
      <c r="E47" s="449"/>
      <c r="F47" s="427">
        <v>2</v>
      </c>
      <c r="G47" s="426" t="s">
        <v>195</v>
      </c>
      <c r="H47" s="427"/>
      <c r="I47" s="156">
        <f t="shared" si="0"/>
        <v>0</v>
      </c>
      <c r="J47" s="428"/>
      <c r="K47" s="156">
        <f t="shared" si="3"/>
        <v>0</v>
      </c>
      <c r="L47" s="157">
        <f t="shared" si="4"/>
        <v>0</v>
      </c>
      <c r="M47" s="406"/>
    </row>
    <row r="48" spans="1:13" s="380" customFormat="1">
      <c r="A48" s="153"/>
      <c r="B48" s="153"/>
      <c r="C48" s="433" t="s">
        <v>1594</v>
      </c>
      <c r="D48" s="41"/>
      <c r="E48" s="449"/>
      <c r="F48" s="427">
        <v>2</v>
      </c>
      <c r="G48" s="426" t="s">
        <v>195</v>
      </c>
      <c r="H48" s="427"/>
      <c r="I48" s="156">
        <f t="shared" si="0"/>
        <v>0</v>
      </c>
      <c r="J48" s="428"/>
      <c r="K48" s="156">
        <f t="shared" si="3"/>
        <v>0</v>
      </c>
      <c r="L48" s="157">
        <f t="shared" si="4"/>
        <v>0</v>
      </c>
      <c r="M48" s="406"/>
    </row>
    <row r="49" spans="1:13" s="380" customFormat="1">
      <c r="A49" s="153"/>
      <c r="B49" s="153"/>
      <c r="C49" s="433" t="s">
        <v>1595</v>
      </c>
      <c r="D49" s="41"/>
      <c r="E49" s="449"/>
      <c r="F49" s="427">
        <v>4</v>
      </c>
      <c r="G49" s="426" t="s">
        <v>195</v>
      </c>
      <c r="H49" s="427"/>
      <c r="I49" s="156">
        <f t="shared" si="0"/>
        <v>0</v>
      </c>
      <c r="J49" s="428"/>
      <c r="K49" s="156">
        <f t="shared" si="3"/>
        <v>0</v>
      </c>
      <c r="L49" s="157">
        <f t="shared" si="4"/>
        <v>0</v>
      </c>
      <c r="M49" s="406"/>
    </row>
    <row r="50" spans="1:13" s="380" customFormat="1">
      <c r="A50" s="153"/>
      <c r="B50" s="153"/>
      <c r="C50" s="433" t="s">
        <v>1596</v>
      </c>
      <c r="D50" s="41"/>
      <c r="E50" s="449"/>
      <c r="F50" s="427">
        <v>2</v>
      </c>
      <c r="G50" s="426" t="s">
        <v>195</v>
      </c>
      <c r="H50" s="427"/>
      <c r="I50" s="156">
        <f t="shared" si="0"/>
        <v>0</v>
      </c>
      <c r="J50" s="428"/>
      <c r="K50" s="156">
        <f t="shared" si="3"/>
        <v>0</v>
      </c>
      <c r="L50" s="157">
        <f t="shared" si="4"/>
        <v>0</v>
      </c>
      <c r="M50" s="406"/>
    </row>
    <row r="51" spans="1:13" s="379" customFormat="1">
      <c r="A51" s="153"/>
      <c r="B51" s="417" t="s">
        <v>468</v>
      </c>
      <c r="C51" s="418" t="s">
        <v>1598</v>
      </c>
      <c r="D51" s="419"/>
      <c r="E51" s="420"/>
      <c r="F51" s="427"/>
      <c r="G51" s="275"/>
      <c r="H51" s="422"/>
      <c r="I51" s="156"/>
      <c r="J51" s="422"/>
      <c r="K51" s="156"/>
      <c r="L51" s="157"/>
      <c r="M51" s="424"/>
    </row>
    <row r="52" spans="1:13" s="380" customFormat="1">
      <c r="A52" s="153"/>
      <c r="B52" s="153"/>
      <c r="C52" s="433" t="s">
        <v>1599</v>
      </c>
      <c r="D52" s="41"/>
      <c r="E52" s="448"/>
      <c r="F52" s="427">
        <v>9</v>
      </c>
      <c r="G52" s="426" t="s">
        <v>195</v>
      </c>
      <c r="H52" s="427"/>
      <c r="I52" s="156">
        <f t="shared" si="0"/>
        <v>0</v>
      </c>
      <c r="J52" s="428"/>
      <c r="K52" s="156">
        <f t="shared" si="3"/>
        <v>0</v>
      </c>
      <c r="L52" s="157">
        <f t="shared" si="4"/>
        <v>0</v>
      </c>
      <c r="M52" s="406"/>
    </row>
    <row r="53" spans="1:13" s="379" customFormat="1">
      <c r="A53" s="153"/>
      <c r="B53" s="234" t="s">
        <v>1966</v>
      </c>
      <c r="C53" s="418" t="s">
        <v>1601</v>
      </c>
      <c r="D53" s="434"/>
      <c r="E53" s="435"/>
      <c r="F53" s="427"/>
      <c r="G53" s="436"/>
      <c r="H53" s="444"/>
      <c r="I53" s="156"/>
      <c r="J53" s="444"/>
      <c r="K53" s="156"/>
      <c r="L53" s="157"/>
      <c r="M53" s="416"/>
    </row>
    <row r="54" spans="1:13" s="380" customFormat="1">
      <c r="A54" s="38"/>
      <c r="B54" s="153"/>
      <c r="C54" s="437" t="s">
        <v>1602</v>
      </c>
      <c r="D54" s="41"/>
      <c r="E54" s="448"/>
      <c r="F54" s="427">
        <v>1</v>
      </c>
      <c r="G54" s="426" t="s">
        <v>195</v>
      </c>
      <c r="H54" s="427"/>
      <c r="I54" s="156">
        <f t="shared" si="0"/>
        <v>0</v>
      </c>
      <c r="J54" s="428"/>
      <c r="K54" s="156">
        <f t="shared" si="3"/>
        <v>0</v>
      </c>
      <c r="L54" s="157">
        <f t="shared" si="4"/>
        <v>0</v>
      </c>
      <c r="M54" s="406"/>
    </row>
    <row r="55" spans="1:13" s="380" customFormat="1">
      <c r="A55" s="38"/>
      <c r="B55" s="153"/>
      <c r="C55" s="437" t="s">
        <v>1603</v>
      </c>
      <c r="D55" s="41"/>
      <c r="E55" s="448"/>
      <c r="F55" s="427">
        <v>3</v>
      </c>
      <c r="G55" s="426" t="s">
        <v>195</v>
      </c>
      <c r="H55" s="427"/>
      <c r="I55" s="156">
        <f t="shared" si="0"/>
        <v>0</v>
      </c>
      <c r="J55" s="428"/>
      <c r="K55" s="156">
        <f t="shared" si="3"/>
        <v>0</v>
      </c>
      <c r="L55" s="157">
        <f t="shared" si="4"/>
        <v>0</v>
      </c>
      <c r="M55" s="406"/>
    </row>
    <row r="56" spans="1:13" s="380" customFormat="1">
      <c r="A56" s="38"/>
      <c r="B56" s="153"/>
      <c r="C56" s="437" t="s">
        <v>1604</v>
      </c>
      <c r="D56" s="41"/>
      <c r="E56" s="448"/>
      <c r="F56" s="427">
        <v>1</v>
      </c>
      <c r="G56" s="426" t="s">
        <v>195</v>
      </c>
      <c r="H56" s="427"/>
      <c r="I56" s="156">
        <f t="shared" si="0"/>
        <v>0</v>
      </c>
      <c r="J56" s="428"/>
      <c r="K56" s="156">
        <f t="shared" si="3"/>
        <v>0</v>
      </c>
      <c r="L56" s="157">
        <f t="shared" si="4"/>
        <v>0</v>
      </c>
      <c r="M56" s="406"/>
    </row>
    <row r="57" spans="1:13" s="380" customFormat="1">
      <c r="A57" s="38"/>
      <c r="B57" s="153"/>
      <c r="C57" s="437" t="s">
        <v>1605</v>
      </c>
      <c r="D57" s="41"/>
      <c r="E57" s="448"/>
      <c r="F57" s="427">
        <v>6</v>
      </c>
      <c r="G57" s="426" t="s">
        <v>195</v>
      </c>
      <c r="H57" s="427"/>
      <c r="I57" s="156">
        <f t="shared" si="0"/>
        <v>0</v>
      </c>
      <c r="J57" s="428"/>
      <c r="K57" s="156">
        <f t="shared" si="3"/>
        <v>0</v>
      </c>
      <c r="L57" s="157">
        <f t="shared" si="4"/>
        <v>0</v>
      </c>
      <c r="M57" s="406"/>
    </row>
    <row r="58" spans="1:13" s="380" customFormat="1">
      <c r="A58" s="38"/>
      <c r="B58" s="153"/>
      <c r="C58" s="437" t="s">
        <v>1606</v>
      </c>
      <c r="D58" s="41"/>
      <c r="E58" s="448"/>
      <c r="F58" s="427">
        <v>2</v>
      </c>
      <c r="G58" s="426" t="s">
        <v>195</v>
      </c>
      <c r="H58" s="427"/>
      <c r="I58" s="156">
        <f t="shared" si="0"/>
        <v>0</v>
      </c>
      <c r="J58" s="428"/>
      <c r="K58" s="156">
        <f t="shared" si="3"/>
        <v>0</v>
      </c>
      <c r="L58" s="157">
        <f t="shared" si="4"/>
        <v>0</v>
      </c>
      <c r="M58" s="406"/>
    </row>
    <row r="59" spans="1:13" s="380" customFormat="1">
      <c r="A59" s="38"/>
      <c r="B59" s="153"/>
      <c r="C59" s="437" t="s">
        <v>1607</v>
      </c>
      <c r="D59" s="41"/>
      <c r="E59" s="448"/>
      <c r="F59" s="427">
        <v>1</v>
      </c>
      <c r="G59" s="426" t="s">
        <v>195</v>
      </c>
      <c r="H59" s="427"/>
      <c r="I59" s="156">
        <f t="shared" si="0"/>
        <v>0</v>
      </c>
      <c r="J59" s="428"/>
      <c r="K59" s="156">
        <f t="shared" si="3"/>
        <v>0</v>
      </c>
      <c r="L59" s="157">
        <f t="shared" si="4"/>
        <v>0</v>
      </c>
      <c r="M59" s="406"/>
    </row>
    <row r="60" spans="1:13" s="380" customFormat="1">
      <c r="A60" s="38"/>
      <c r="B60" s="153"/>
      <c r="C60" s="437" t="s">
        <v>1608</v>
      </c>
      <c r="D60" s="41"/>
      <c r="E60" s="448"/>
      <c r="F60" s="427">
        <v>3</v>
      </c>
      <c r="G60" s="426" t="s">
        <v>195</v>
      </c>
      <c r="H60" s="427"/>
      <c r="I60" s="156">
        <f t="shared" si="0"/>
        <v>0</v>
      </c>
      <c r="J60" s="428"/>
      <c r="K60" s="156">
        <f t="shared" si="3"/>
        <v>0</v>
      </c>
      <c r="L60" s="157">
        <f t="shared" si="4"/>
        <v>0</v>
      </c>
      <c r="M60" s="406"/>
    </row>
    <row r="61" spans="1:13" s="380" customFormat="1">
      <c r="A61" s="38"/>
      <c r="B61" s="153"/>
      <c r="C61" s="437" t="s">
        <v>1609</v>
      </c>
      <c r="D61" s="41"/>
      <c r="E61" s="449"/>
      <c r="F61" s="427">
        <v>1</v>
      </c>
      <c r="G61" s="426" t="s">
        <v>195</v>
      </c>
      <c r="H61" s="427"/>
      <c r="I61" s="156">
        <f t="shared" si="0"/>
        <v>0</v>
      </c>
      <c r="J61" s="428"/>
      <c r="K61" s="156">
        <f t="shared" si="3"/>
        <v>0</v>
      </c>
      <c r="L61" s="157">
        <f t="shared" si="4"/>
        <v>0</v>
      </c>
      <c r="M61" s="406"/>
    </row>
    <row r="62" spans="1:13" s="380" customFormat="1">
      <c r="A62" s="38"/>
      <c r="B62" s="153"/>
      <c r="C62" s="437" t="s">
        <v>1610</v>
      </c>
      <c r="D62" s="41"/>
      <c r="E62" s="449"/>
      <c r="F62" s="427">
        <v>3</v>
      </c>
      <c r="G62" s="426" t="s">
        <v>195</v>
      </c>
      <c r="H62" s="427"/>
      <c r="I62" s="156">
        <f t="shared" si="0"/>
        <v>0</v>
      </c>
      <c r="J62" s="428"/>
      <c r="K62" s="156">
        <f t="shared" si="3"/>
        <v>0</v>
      </c>
      <c r="L62" s="157">
        <f t="shared" si="4"/>
        <v>0</v>
      </c>
      <c r="M62" s="406"/>
    </row>
    <row r="63" spans="1:13" s="380" customFormat="1">
      <c r="A63" s="38"/>
      <c r="B63" s="153"/>
      <c r="C63" s="437" t="s">
        <v>1611</v>
      </c>
      <c r="D63" s="41"/>
      <c r="E63" s="449"/>
      <c r="F63" s="427">
        <v>1</v>
      </c>
      <c r="G63" s="426" t="s">
        <v>195</v>
      </c>
      <c r="H63" s="427"/>
      <c r="I63" s="156">
        <f t="shared" si="0"/>
        <v>0</v>
      </c>
      <c r="J63" s="428"/>
      <c r="K63" s="156">
        <f t="shared" si="3"/>
        <v>0</v>
      </c>
      <c r="L63" s="157">
        <f t="shared" si="4"/>
        <v>0</v>
      </c>
      <c r="M63" s="406"/>
    </row>
    <row r="64" spans="1:13" s="380" customFormat="1">
      <c r="A64" s="38"/>
      <c r="B64" s="153"/>
      <c r="C64" s="437" t="s">
        <v>1594</v>
      </c>
      <c r="D64" s="41"/>
      <c r="E64" s="449"/>
      <c r="F64" s="427">
        <v>1</v>
      </c>
      <c r="G64" s="426" t="s">
        <v>195</v>
      </c>
      <c r="H64" s="427"/>
      <c r="I64" s="156">
        <f t="shared" si="0"/>
        <v>0</v>
      </c>
      <c r="J64" s="428"/>
      <c r="K64" s="156">
        <f t="shared" si="3"/>
        <v>0</v>
      </c>
      <c r="L64" s="157">
        <f t="shared" si="4"/>
        <v>0</v>
      </c>
      <c r="M64" s="406"/>
    </row>
    <row r="65" spans="1:13" s="380" customFormat="1">
      <c r="A65" s="38"/>
      <c r="B65" s="153"/>
      <c r="C65" s="437" t="s">
        <v>1612</v>
      </c>
      <c r="D65" s="41"/>
      <c r="E65" s="449"/>
      <c r="F65" s="427">
        <v>1</v>
      </c>
      <c r="G65" s="426" t="s">
        <v>195</v>
      </c>
      <c r="H65" s="427"/>
      <c r="I65" s="156">
        <f t="shared" si="0"/>
        <v>0</v>
      </c>
      <c r="J65" s="428"/>
      <c r="K65" s="156">
        <f t="shared" si="3"/>
        <v>0</v>
      </c>
      <c r="L65" s="157">
        <f t="shared" si="4"/>
        <v>0</v>
      </c>
      <c r="M65" s="406"/>
    </row>
    <row r="66" spans="1:13" s="380" customFormat="1">
      <c r="A66" s="38"/>
      <c r="B66" s="153"/>
      <c r="C66" s="437" t="s">
        <v>1613</v>
      </c>
      <c r="D66" s="41"/>
      <c r="E66" s="449"/>
      <c r="F66" s="427">
        <v>1</v>
      </c>
      <c r="G66" s="426" t="s">
        <v>195</v>
      </c>
      <c r="H66" s="427"/>
      <c r="I66" s="156">
        <f t="shared" si="0"/>
        <v>0</v>
      </c>
      <c r="J66" s="428"/>
      <c r="K66" s="156">
        <f t="shared" si="3"/>
        <v>0</v>
      </c>
      <c r="L66" s="157">
        <f t="shared" si="4"/>
        <v>0</v>
      </c>
      <c r="M66" s="406"/>
    </row>
    <row r="67" spans="1:13" s="379" customFormat="1">
      <c r="A67" s="153"/>
      <c r="B67" s="417" t="s">
        <v>1967</v>
      </c>
      <c r="C67" s="438" t="s">
        <v>1615</v>
      </c>
      <c r="D67" s="419"/>
      <c r="E67" s="420"/>
      <c r="F67" s="427"/>
      <c r="G67" s="275"/>
      <c r="H67" s="422"/>
      <c r="I67" s="156"/>
      <c r="J67" s="422"/>
      <c r="K67" s="156"/>
      <c r="L67" s="157"/>
      <c r="M67" s="424"/>
    </row>
    <row r="68" spans="1:13" s="380" customFormat="1">
      <c r="A68" s="38"/>
      <c r="B68" s="153"/>
      <c r="C68" s="437" t="s">
        <v>1613</v>
      </c>
      <c r="D68" s="41"/>
      <c r="E68" s="449"/>
      <c r="F68" s="427">
        <v>2</v>
      </c>
      <c r="G68" s="426" t="s">
        <v>195</v>
      </c>
      <c r="H68" s="427"/>
      <c r="I68" s="156">
        <f t="shared" si="0"/>
        <v>0</v>
      </c>
      <c r="J68" s="428"/>
      <c r="K68" s="156">
        <f t="shared" si="3"/>
        <v>0</v>
      </c>
      <c r="L68" s="157">
        <f t="shared" si="4"/>
        <v>0</v>
      </c>
      <c r="M68" s="406"/>
    </row>
    <row r="69" spans="1:13" s="380" customFormat="1">
      <c r="A69" s="38"/>
      <c r="B69" s="153"/>
      <c r="C69" s="437" t="s">
        <v>1616</v>
      </c>
      <c r="D69" s="41"/>
      <c r="E69" s="449"/>
      <c r="F69" s="427">
        <v>3</v>
      </c>
      <c r="G69" s="426" t="s">
        <v>195</v>
      </c>
      <c r="H69" s="427"/>
      <c r="I69" s="156">
        <f t="shared" si="0"/>
        <v>0</v>
      </c>
      <c r="J69" s="428"/>
      <c r="K69" s="156">
        <f t="shared" si="3"/>
        <v>0</v>
      </c>
      <c r="L69" s="157">
        <f t="shared" si="4"/>
        <v>0</v>
      </c>
      <c r="M69" s="406"/>
    </row>
    <row r="70" spans="1:13" s="380" customFormat="1">
      <c r="A70" s="38"/>
      <c r="B70" s="153"/>
      <c r="C70" s="437" t="s">
        <v>1617</v>
      </c>
      <c r="D70" s="41"/>
      <c r="E70" s="449"/>
      <c r="F70" s="427">
        <v>1</v>
      </c>
      <c r="G70" s="426" t="s">
        <v>195</v>
      </c>
      <c r="H70" s="427"/>
      <c r="I70" s="156">
        <f t="shared" si="0"/>
        <v>0</v>
      </c>
      <c r="J70" s="428"/>
      <c r="K70" s="156">
        <f t="shared" si="3"/>
        <v>0</v>
      </c>
      <c r="L70" s="157">
        <f t="shared" si="4"/>
        <v>0</v>
      </c>
      <c r="M70" s="406"/>
    </row>
    <row r="71" spans="1:13" s="379" customFormat="1">
      <c r="A71" s="153"/>
      <c r="B71" s="417" t="s">
        <v>1968</v>
      </c>
      <c r="C71" s="438" t="s">
        <v>1619</v>
      </c>
      <c r="D71" s="419"/>
      <c r="E71" s="420"/>
      <c r="F71" s="427"/>
      <c r="G71" s="275"/>
      <c r="H71" s="422"/>
      <c r="I71" s="156"/>
      <c r="J71" s="422"/>
      <c r="K71" s="156"/>
      <c r="L71" s="157"/>
      <c r="M71" s="424"/>
    </row>
    <row r="72" spans="1:13" s="380" customFormat="1">
      <c r="A72" s="38"/>
      <c r="B72" s="153"/>
      <c r="C72" s="437" t="s">
        <v>1620</v>
      </c>
      <c r="D72" s="41"/>
      <c r="E72" s="448"/>
      <c r="F72" s="427">
        <v>4</v>
      </c>
      <c r="G72" s="426" t="s">
        <v>195</v>
      </c>
      <c r="H72" s="427"/>
      <c r="I72" s="156">
        <f t="shared" si="0"/>
        <v>0</v>
      </c>
      <c r="J72" s="428"/>
      <c r="K72" s="156">
        <f t="shared" si="3"/>
        <v>0</v>
      </c>
      <c r="L72" s="157">
        <f t="shared" si="4"/>
        <v>0</v>
      </c>
      <c r="M72" s="406"/>
    </row>
    <row r="73" spans="1:13" s="380" customFormat="1">
      <c r="A73" s="38"/>
      <c r="B73" s="153"/>
      <c r="C73" s="437" t="s">
        <v>1611</v>
      </c>
      <c r="D73" s="41"/>
      <c r="E73" s="448"/>
      <c r="F73" s="427">
        <v>1</v>
      </c>
      <c r="G73" s="426" t="s">
        <v>195</v>
      </c>
      <c r="H73" s="427"/>
      <c r="I73" s="156">
        <f t="shared" si="0"/>
        <v>0</v>
      </c>
      <c r="J73" s="428"/>
      <c r="K73" s="156">
        <f t="shared" si="3"/>
        <v>0</v>
      </c>
      <c r="L73" s="157">
        <f t="shared" si="4"/>
        <v>0</v>
      </c>
      <c r="M73" s="406"/>
    </row>
    <row r="74" spans="1:13" s="379" customFormat="1">
      <c r="A74" s="153"/>
      <c r="B74" s="417" t="s">
        <v>1969</v>
      </c>
      <c r="C74" s="438" t="s">
        <v>1622</v>
      </c>
      <c r="D74" s="419"/>
      <c r="E74" s="420"/>
      <c r="F74" s="427"/>
      <c r="G74" s="275"/>
      <c r="H74" s="422"/>
      <c r="I74" s="156"/>
      <c r="J74" s="422"/>
      <c r="K74" s="156"/>
      <c r="L74" s="157"/>
      <c r="M74" s="424"/>
    </row>
    <row r="75" spans="1:13" s="380" customFormat="1">
      <c r="A75" s="38"/>
      <c r="B75" s="153"/>
      <c r="C75" s="439" t="s">
        <v>1623</v>
      </c>
      <c r="D75" s="41"/>
      <c r="E75" s="448"/>
      <c r="F75" s="427">
        <v>7</v>
      </c>
      <c r="G75" s="426" t="s">
        <v>195</v>
      </c>
      <c r="H75" s="427"/>
      <c r="I75" s="156">
        <f t="shared" si="0"/>
        <v>0</v>
      </c>
      <c r="J75" s="428"/>
      <c r="K75" s="156">
        <f t="shared" si="3"/>
        <v>0</v>
      </c>
      <c r="L75" s="157">
        <f t="shared" si="4"/>
        <v>0</v>
      </c>
      <c r="M75" s="406"/>
    </row>
    <row r="76" spans="1:13" s="380" customFormat="1">
      <c r="A76" s="38"/>
      <c r="B76" s="153"/>
      <c r="C76" s="439" t="s">
        <v>1624</v>
      </c>
      <c r="D76" s="41"/>
      <c r="E76" s="448"/>
      <c r="F76" s="427">
        <v>2</v>
      </c>
      <c r="G76" s="426" t="s">
        <v>195</v>
      </c>
      <c r="H76" s="427"/>
      <c r="I76" s="156">
        <f t="shared" si="0"/>
        <v>0</v>
      </c>
      <c r="J76" s="428"/>
      <c r="K76" s="156">
        <f t="shared" si="3"/>
        <v>0</v>
      </c>
      <c r="L76" s="157">
        <f t="shared" si="4"/>
        <v>0</v>
      </c>
      <c r="M76" s="406"/>
    </row>
    <row r="77" spans="1:13" s="379" customFormat="1">
      <c r="A77" s="153"/>
      <c r="B77" s="417" t="s">
        <v>1970</v>
      </c>
      <c r="C77" s="440" t="s">
        <v>1626</v>
      </c>
      <c r="D77" s="419"/>
      <c r="E77" s="420"/>
      <c r="F77" s="427"/>
      <c r="G77" s="275"/>
      <c r="H77" s="422"/>
      <c r="I77" s="156"/>
      <c r="J77" s="422"/>
      <c r="K77" s="156"/>
      <c r="L77" s="157"/>
      <c r="M77" s="424"/>
    </row>
    <row r="78" spans="1:13" s="380" customFormat="1">
      <c r="A78" s="38"/>
      <c r="B78" s="153"/>
      <c r="C78" s="433" t="s">
        <v>1627</v>
      </c>
      <c r="D78" s="41"/>
      <c r="E78" s="448"/>
      <c r="F78" s="427">
        <v>12</v>
      </c>
      <c r="G78" s="426" t="s">
        <v>195</v>
      </c>
      <c r="H78" s="427"/>
      <c r="I78" s="156">
        <f t="shared" si="0"/>
        <v>0</v>
      </c>
      <c r="J78" s="428"/>
      <c r="K78" s="156">
        <f t="shared" si="3"/>
        <v>0</v>
      </c>
      <c r="L78" s="157">
        <f t="shared" si="4"/>
        <v>0</v>
      </c>
      <c r="M78" s="406"/>
    </row>
    <row r="79" spans="1:13" s="380" customFormat="1">
      <c r="A79" s="153"/>
      <c r="B79" s="153"/>
      <c r="C79" s="439" t="s">
        <v>1628</v>
      </c>
      <c r="D79" s="41"/>
      <c r="E79" s="448"/>
      <c r="F79" s="427">
        <v>2</v>
      </c>
      <c r="G79" s="426" t="s">
        <v>195</v>
      </c>
      <c r="H79" s="427"/>
      <c r="I79" s="156">
        <f t="shared" si="0"/>
        <v>0</v>
      </c>
      <c r="J79" s="428"/>
      <c r="K79" s="156">
        <f t="shared" si="3"/>
        <v>0</v>
      </c>
      <c r="L79" s="157">
        <f t="shared" si="4"/>
        <v>0</v>
      </c>
      <c r="M79" s="406"/>
    </row>
    <row r="80" spans="1:13" s="380" customFormat="1">
      <c r="A80" s="153"/>
      <c r="B80" s="153"/>
      <c r="C80" s="439" t="s">
        <v>1603</v>
      </c>
      <c r="D80" s="41"/>
      <c r="E80" s="448"/>
      <c r="F80" s="427">
        <v>2</v>
      </c>
      <c r="G80" s="426" t="s">
        <v>195</v>
      </c>
      <c r="H80" s="427"/>
      <c r="I80" s="156">
        <f t="shared" ref="I80" si="5">F80*H80</f>
        <v>0</v>
      </c>
      <c r="J80" s="428"/>
      <c r="K80" s="156">
        <f t="shared" si="3"/>
        <v>0</v>
      </c>
      <c r="L80" s="157">
        <f t="shared" si="4"/>
        <v>0</v>
      </c>
      <c r="M80" s="406"/>
    </row>
    <row r="81" spans="1:13" s="200" customFormat="1" ht="16.25" customHeight="1">
      <c r="A81" s="38"/>
      <c r="B81" s="38"/>
      <c r="C81" s="130"/>
      <c r="D81" s="5"/>
      <c r="E81" s="15"/>
      <c r="F81" s="129"/>
      <c r="G81" s="66"/>
      <c r="H81" s="91"/>
      <c r="I81" s="64"/>
      <c r="J81" s="91"/>
      <c r="K81" s="64"/>
      <c r="L81" s="65"/>
      <c r="M81" s="70"/>
    </row>
    <row r="82" spans="1:13">
      <c r="A82" s="72"/>
      <c r="B82" s="923" t="s">
        <v>1971</v>
      </c>
      <c r="C82" s="924"/>
      <c r="D82" s="924"/>
      <c r="E82" s="924"/>
      <c r="F82" s="924"/>
      <c r="G82" s="924"/>
      <c r="H82" s="925"/>
      <c r="I82" s="73">
        <f>SUM(I12:I81)</f>
        <v>0</v>
      </c>
      <c r="J82" s="74"/>
      <c r="K82" s="73">
        <f>SUM(K12:K81)</f>
        <v>0</v>
      </c>
      <c r="L82" s="73">
        <f>SUM(L12:L81)</f>
        <v>0</v>
      </c>
      <c r="M82" s="74"/>
    </row>
    <row r="83" spans="1:13">
      <c r="A83" s="75"/>
      <c r="B83" s="225"/>
      <c r="C83" s="225"/>
      <c r="D83" s="225"/>
      <c r="E83" s="225"/>
      <c r="F83" s="245"/>
      <c r="G83" s="227"/>
      <c r="H83" s="76"/>
      <c r="I83" s="76"/>
      <c r="J83" s="76"/>
      <c r="K83" s="76"/>
      <c r="L83" s="228"/>
      <c r="M83" s="225"/>
    </row>
  </sheetData>
  <mergeCells count="11">
    <mergeCell ref="J10:K10"/>
    <mergeCell ref="L10:L11"/>
    <mergeCell ref="M10:M11"/>
    <mergeCell ref="B82:H82"/>
    <mergeCell ref="A1:M1"/>
    <mergeCell ref="A2:M2"/>
    <mergeCell ref="A10:A11"/>
    <mergeCell ref="B10:E11"/>
    <mergeCell ref="F10:F11"/>
    <mergeCell ref="G10:G11"/>
    <mergeCell ref="H10:I10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  <rowBreaks count="1" manualBreakCount="1">
    <brk id="58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FF0E-73A1-4DBC-8296-4D28AFB6AB44}">
  <sheetPr>
    <tabColor theme="9" tint="0.39997558519241921"/>
  </sheetPr>
  <dimension ref="A1:M25"/>
  <sheetViews>
    <sheetView showZeros="0" view="pageBreakPreview" topLeftCell="B1" zoomScaleNormal="80" zoomScaleSheetLayoutView="100" workbookViewId="0">
      <selection activeCell="P23" sqref="P23"/>
    </sheetView>
  </sheetViews>
  <sheetFormatPr baseColWidth="10" defaultColWidth="9.19921875" defaultRowHeight="21"/>
  <cols>
    <col min="1" max="1" width="5.59765625" style="55" customWidth="1"/>
    <col min="2" max="2" width="8.59765625" style="1" customWidth="1"/>
    <col min="3" max="4" width="13.19921875" style="1" customWidth="1"/>
    <col min="5" max="5" width="26.59765625" style="1" customWidth="1"/>
    <col min="6" max="6" width="12.59765625" style="230" customWidth="1"/>
    <col min="7" max="7" width="8" style="56" customWidth="1"/>
    <col min="8" max="8" width="13.59765625" style="1" bestFit="1" customWidth="1"/>
    <col min="9" max="9" width="16.3984375" style="1" customWidth="1"/>
    <col min="10" max="10" width="12.59765625" style="81" customWidth="1"/>
    <col min="11" max="11" width="14.59765625" style="1" customWidth="1"/>
    <col min="12" max="12" width="16.3984375" style="1" customWidth="1"/>
    <col min="13" max="13" width="19.59765625" style="1" customWidth="1"/>
    <col min="14" max="16384" width="9.19921875" style="1"/>
  </cols>
  <sheetData>
    <row r="1" spans="1:13">
      <c r="A1" s="876" t="s">
        <v>1972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13" ht="27">
      <c r="A2" s="926" t="s">
        <v>124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8"/>
    </row>
    <row r="3" spans="1:13">
      <c r="A3" s="42" t="s">
        <v>94</v>
      </c>
      <c r="B3" s="2"/>
      <c r="C3" s="2"/>
      <c r="D3" s="2"/>
      <c r="E3" s="135" t="s">
        <v>19</v>
      </c>
      <c r="F3" s="510"/>
      <c r="G3" s="137"/>
      <c r="H3" s="135"/>
      <c r="I3" s="135"/>
      <c r="J3" s="135"/>
      <c r="K3" s="135"/>
      <c r="L3" s="3"/>
      <c r="M3" s="3"/>
    </row>
    <row r="4" spans="1:13">
      <c r="A4" s="44" t="s">
        <v>95</v>
      </c>
      <c r="B4" s="4"/>
      <c r="C4" s="4"/>
      <c r="D4" s="4"/>
      <c r="E4" s="41" t="str">
        <f>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41"/>
      <c r="G4" s="41"/>
      <c r="H4" s="41"/>
      <c r="I4" s="41"/>
      <c r="J4" s="41"/>
      <c r="K4" s="41"/>
      <c r="L4" s="5"/>
      <c r="M4" s="5"/>
    </row>
    <row r="5" spans="1:13">
      <c r="A5" s="44"/>
      <c r="B5" s="4"/>
      <c r="C5" s="4"/>
      <c r="D5" s="4"/>
      <c r="E5" s="41" t="str">
        <f>ปร.6!D4</f>
        <v>สำหรับระเบียงเศรษฐกิจพิเศษภาคเหนือ</v>
      </c>
      <c r="F5" s="41"/>
      <c r="G5" s="41"/>
      <c r="H5" s="41"/>
      <c r="I5" s="41"/>
      <c r="J5" s="41"/>
      <c r="K5" s="41"/>
      <c r="L5" s="5"/>
      <c r="M5" s="5"/>
    </row>
    <row r="6" spans="1:13">
      <c r="A6" s="44" t="s">
        <v>5</v>
      </c>
      <c r="B6" s="4"/>
      <c r="C6" s="4"/>
      <c r="D6" s="4"/>
      <c r="E6" s="41" t="str">
        <f>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51"/>
      <c r="G6" s="52"/>
      <c r="H6" s="41"/>
      <c r="I6" s="138"/>
      <c r="J6" s="138"/>
      <c r="K6" s="138"/>
      <c r="L6" s="5"/>
      <c r="M6" s="5"/>
    </row>
    <row r="7" spans="1:13">
      <c r="A7" s="44" t="s">
        <v>96</v>
      </c>
      <c r="B7" s="80"/>
      <c r="C7" s="80"/>
      <c r="D7" s="80"/>
      <c r="E7" s="41" t="str">
        <f>ปร.6!D7</f>
        <v>สำนักงานปลัดกระทรวงการอุดมศึกษา วิทยาศาสตร์ วิจัยและนวัตกรรม</v>
      </c>
      <c r="F7" s="51"/>
      <c r="G7" s="52"/>
      <c r="H7" s="41"/>
      <c r="I7" s="532"/>
      <c r="J7" s="532" t="s">
        <v>7</v>
      </c>
      <c r="K7" s="395" t="s">
        <v>97</v>
      </c>
      <c r="L7" s="5"/>
      <c r="M7" s="5"/>
    </row>
    <row r="8" spans="1:13">
      <c r="A8" s="49" t="s">
        <v>98</v>
      </c>
      <c r="B8" s="92"/>
      <c r="C8" s="4"/>
      <c r="D8" s="4"/>
      <c r="E8" s="41" t="s">
        <v>99</v>
      </c>
      <c r="F8" s="51"/>
      <c r="G8" s="52"/>
      <c r="H8" s="41"/>
      <c r="I8" s="534"/>
      <c r="J8" s="534" t="s">
        <v>100</v>
      </c>
      <c r="K8" s="387" t="str">
        <f>ปร.6!D9</f>
        <v>4 พฤศจิกายน พ.ศ. 2568</v>
      </c>
      <c r="L8" s="53"/>
      <c r="M8" s="53"/>
    </row>
    <row r="9" spans="1:13">
      <c r="A9" s="54"/>
      <c r="C9" s="28"/>
      <c r="D9" s="28"/>
      <c r="M9" s="55" t="s">
        <v>101</v>
      </c>
    </row>
    <row r="10" spans="1:13">
      <c r="A10" s="929" t="s">
        <v>102</v>
      </c>
      <c r="B10" s="931" t="s">
        <v>16</v>
      </c>
      <c r="C10" s="932"/>
      <c r="D10" s="932"/>
      <c r="E10" s="933"/>
      <c r="F10" s="979" t="s">
        <v>103</v>
      </c>
      <c r="G10" s="929" t="s">
        <v>104</v>
      </c>
      <c r="H10" s="923" t="s">
        <v>105</v>
      </c>
      <c r="I10" s="925"/>
      <c r="J10" s="923" t="s">
        <v>106</v>
      </c>
      <c r="K10" s="925"/>
      <c r="L10" s="929" t="s">
        <v>107</v>
      </c>
      <c r="M10" s="929" t="s">
        <v>18</v>
      </c>
    </row>
    <row r="11" spans="1:13">
      <c r="A11" s="930"/>
      <c r="B11" s="934"/>
      <c r="C11" s="935"/>
      <c r="D11" s="935"/>
      <c r="E11" s="936"/>
      <c r="F11" s="980"/>
      <c r="G11" s="930"/>
      <c r="H11" s="57" t="s">
        <v>108</v>
      </c>
      <c r="I11" s="58" t="s">
        <v>109</v>
      </c>
      <c r="J11" s="248" t="s">
        <v>108</v>
      </c>
      <c r="K11" s="58" t="s">
        <v>109</v>
      </c>
      <c r="L11" s="930"/>
      <c r="M11" s="930"/>
    </row>
    <row r="12" spans="1:13" s="200" customFormat="1">
      <c r="A12" s="59">
        <v>4</v>
      </c>
      <c r="B12" s="131" t="s">
        <v>1973</v>
      </c>
      <c r="C12" s="60"/>
      <c r="D12" s="60"/>
      <c r="E12" s="60"/>
      <c r="F12" s="128"/>
      <c r="G12" s="61"/>
      <c r="H12" s="62"/>
      <c r="I12" s="62"/>
      <c r="J12" s="62"/>
      <c r="K12" s="62"/>
      <c r="L12" s="62"/>
      <c r="M12" s="63"/>
    </row>
    <row r="13" spans="1:13">
      <c r="A13" s="153"/>
      <c r="B13" s="37">
        <v>4.0999999999999996</v>
      </c>
      <c r="C13" s="418" t="s">
        <v>1974</v>
      </c>
      <c r="D13" s="232"/>
      <c r="E13" s="15"/>
      <c r="F13" s="11"/>
      <c r="G13" s="235"/>
      <c r="H13" s="233"/>
      <c r="I13" s="64"/>
      <c r="J13" s="233"/>
      <c r="K13" s="64"/>
      <c r="L13" s="65"/>
      <c r="M13" s="69"/>
    </row>
    <row r="14" spans="1:13">
      <c r="A14" s="153"/>
      <c r="B14" s="193" t="s">
        <v>824</v>
      </c>
      <c r="C14" s="236" t="s">
        <v>1975</v>
      </c>
      <c r="D14" s="3"/>
      <c r="E14" s="237"/>
      <c r="F14" s="238">
        <v>1</v>
      </c>
      <c r="G14" s="239" t="s">
        <v>195</v>
      </c>
      <c r="H14" s="240"/>
      <c r="I14" s="241">
        <f t="shared" ref="I14:I20" si="0">F14*H14</f>
        <v>0</v>
      </c>
      <c r="J14" s="240"/>
      <c r="K14" s="241">
        <f t="shared" ref="K14:K15" si="1">F14*J14</f>
        <v>0</v>
      </c>
      <c r="L14" s="242">
        <f t="shared" ref="L14:L15" si="2">I14+K14</f>
        <v>0</v>
      </c>
      <c r="M14" s="406"/>
    </row>
    <row r="15" spans="1:13">
      <c r="A15" s="153"/>
      <c r="B15" s="193" t="s">
        <v>826</v>
      </c>
      <c r="C15" s="236" t="s">
        <v>1976</v>
      </c>
      <c r="D15" s="3"/>
      <c r="E15" s="237"/>
      <c r="F15" s="238">
        <v>1</v>
      </c>
      <c r="G15" s="239" t="s">
        <v>195</v>
      </c>
      <c r="H15" s="240"/>
      <c r="I15" s="241">
        <f t="shared" si="0"/>
        <v>0</v>
      </c>
      <c r="J15" s="240"/>
      <c r="K15" s="241">
        <f t="shared" si="1"/>
        <v>0</v>
      </c>
      <c r="L15" s="242">
        <f t="shared" si="2"/>
        <v>0</v>
      </c>
      <c r="M15" s="406"/>
    </row>
    <row r="16" spans="1:13">
      <c r="A16" s="153"/>
      <c r="B16" s="193" t="s">
        <v>828</v>
      </c>
      <c r="C16" s="236" t="s">
        <v>1977</v>
      </c>
      <c r="D16" s="3"/>
      <c r="E16" s="237"/>
      <c r="F16" s="238">
        <v>2</v>
      </c>
      <c r="G16" s="239" t="s">
        <v>195</v>
      </c>
      <c r="H16" s="240"/>
      <c r="I16" s="241">
        <f t="shared" si="0"/>
        <v>0</v>
      </c>
      <c r="J16" s="240"/>
      <c r="K16" s="241">
        <f t="shared" ref="K16:K20" si="3">F16*J16</f>
        <v>0</v>
      </c>
      <c r="L16" s="242">
        <f t="shared" ref="L16:L20" si="4">I16+K16</f>
        <v>0</v>
      </c>
      <c r="M16" s="406"/>
    </row>
    <row r="17" spans="1:13">
      <c r="A17" s="153"/>
      <c r="B17" s="193" t="s">
        <v>830</v>
      </c>
      <c r="C17" s="236" t="s">
        <v>1978</v>
      </c>
      <c r="D17" s="3"/>
      <c r="E17" s="237"/>
      <c r="F17" s="238">
        <v>1</v>
      </c>
      <c r="G17" s="239" t="s">
        <v>195</v>
      </c>
      <c r="H17" s="240"/>
      <c r="I17" s="241">
        <f t="shared" si="0"/>
        <v>0</v>
      </c>
      <c r="J17" s="240"/>
      <c r="K17" s="241">
        <f t="shared" si="3"/>
        <v>0</v>
      </c>
      <c r="L17" s="242">
        <f t="shared" si="4"/>
        <v>0</v>
      </c>
      <c r="M17" s="406"/>
    </row>
    <row r="18" spans="1:13">
      <c r="A18" s="153"/>
      <c r="B18" s="193" t="s">
        <v>832</v>
      </c>
      <c r="C18" s="236" t="s">
        <v>1979</v>
      </c>
      <c r="D18" s="3"/>
      <c r="E18" s="237"/>
      <c r="F18" s="238">
        <v>1</v>
      </c>
      <c r="G18" s="239" t="s">
        <v>195</v>
      </c>
      <c r="H18" s="240"/>
      <c r="I18" s="241">
        <f t="shared" si="0"/>
        <v>0</v>
      </c>
      <c r="J18" s="240"/>
      <c r="K18" s="241">
        <f t="shared" si="3"/>
        <v>0</v>
      </c>
      <c r="L18" s="242">
        <f t="shared" si="4"/>
        <v>0</v>
      </c>
      <c r="M18" s="406"/>
    </row>
    <row r="19" spans="1:13" s="379" customFormat="1">
      <c r="A19" s="153"/>
      <c r="B19" s="37">
        <v>4.2</v>
      </c>
      <c r="C19" s="418" t="s">
        <v>1980</v>
      </c>
      <c r="D19" s="419"/>
      <c r="E19" s="420"/>
      <c r="F19" s="427"/>
      <c r="G19" s="275"/>
      <c r="H19" s="422"/>
      <c r="I19" s="241"/>
      <c r="J19" s="422"/>
      <c r="K19" s="241"/>
      <c r="L19" s="242"/>
      <c r="M19" s="424"/>
    </row>
    <row r="20" spans="1:13">
      <c r="A20" s="153"/>
      <c r="B20" s="193" t="s">
        <v>843</v>
      </c>
      <c r="C20" s="236" t="s">
        <v>1981</v>
      </c>
      <c r="D20" s="218"/>
      <c r="E20" s="15"/>
      <c r="F20" s="238">
        <v>6</v>
      </c>
      <c r="G20" s="239" t="s">
        <v>195</v>
      </c>
      <c r="H20" s="240"/>
      <c r="I20" s="241">
        <f t="shared" si="0"/>
        <v>0</v>
      </c>
      <c r="J20" s="240"/>
      <c r="K20" s="241">
        <f t="shared" si="3"/>
        <v>0</v>
      </c>
      <c r="L20" s="242">
        <f t="shared" si="4"/>
        <v>0</v>
      </c>
      <c r="M20" s="406"/>
    </row>
    <row r="21" spans="1:13">
      <c r="A21" s="153"/>
      <c r="B21" s="193"/>
      <c r="C21" s="236"/>
      <c r="D21" s="218"/>
      <c r="E21" s="15"/>
      <c r="F21" s="238"/>
      <c r="G21" s="382"/>
      <c r="H21" s="240"/>
      <c r="I21" s="241"/>
      <c r="J21" s="240"/>
      <c r="K21" s="241"/>
      <c r="L21" s="242"/>
      <c r="M21" s="406"/>
    </row>
    <row r="22" spans="1:13" s="200" customFormat="1">
      <c r="A22" s="38"/>
      <c r="B22" s="38"/>
      <c r="C22" s="14"/>
      <c r="D22" s="5"/>
      <c r="E22" s="15"/>
      <c r="F22" s="427"/>
      <c r="G22" s="90"/>
      <c r="H22" s="127"/>
      <c r="I22" s="64"/>
      <c r="J22" s="94"/>
      <c r="K22" s="64"/>
      <c r="L22" s="65"/>
      <c r="M22" s="70"/>
    </row>
    <row r="23" spans="1:13" s="200" customFormat="1">
      <c r="A23" s="38"/>
      <c r="B23" s="38"/>
      <c r="C23" s="130"/>
      <c r="D23" s="5"/>
      <c r="E23" s="15"/>
      <c r="F23" s="129"/>
      <c r="G23" s="66"/>
      <c r="H23" s="91"/>
      <c r="I23" s="64"/>
      <c r="J23" s="91"/>
      <c r="K23" s="64"/>
      <c r="L23" s="65"/>
      <c r="M23" s="70"/>
    </row>
    <row r="24" spans="1:13">
      <c r="A24" s="72"/>
      <c r="B24" s="923" t="s">
        <v>1982</v>
      </c>
      <c r="C24" s="924"/>
      <c r="D24" s="924"/>
      <c r="E24" s="924"/>
      <c r="F24" s="924"/>
      <c r="G24" s="924"/>
      <c r="H24" s="925"/>
      <c r="I24" s="73">
        <f>SUM(I13:I23)</f>
        <v>0</v>
      </c>
      <c r="J24" s="74"/>
      <c r="K24" s="73">
        <f>SUM(K13:K23)</f>
        <v>0</v>
      </c>
      <c r="L24" s="73">
        <f>SUM(L13:L23)</f>
        <v>0</v>
      </c>
      <c r="M24" s="74"/>
    </row>
    <row r="25" spans="1:13">
      <c r="A25" s="75"/>
      <c r="B25" s="225"/>
      <c r="C25" s="225"/>
      <c r="D25" s="225"/>
      <c r="E25" s="225"/>
      <c r="F25" s="245"/>
      <c r="G25" s="227"/>
      <c r="H25" s="76"/>
      <c r="I25" s="76"/>
      <c r="J25" s="76"/>
      <c r="K25" s="76"/>
      <c r="L25" s="228"/>
      <c r="M25" s="225"/>
    </row>
  </sheetData>
  <mergeCells count="11">
    <mergeCell ref="B24:H24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B159-D3B8-4B65-9D7D-541136051705}">
  <sheetPr>
    <tabColor theme="9" tint="0.39997558519241921"/>
  </sheetPr>
  <dimension ref="A1:N51"/>
  <sheetViews>
    <sheetView showZeros="0" view="pageBreakPreview" topLeftCell="A14" zoomScaleNormal="80" zoomScaleSheetLayoutView="100" workbookViewId="0">
      <selection activeCell="B36" sqref="B36:B38"/>
    </sheetView>
  </sheetViews>
  <sheetFormatPr baseColWidth="10" defaultColWidth="9.19921875" defaultRowHeight="21"/>
  <cols>
    <col min="1" max="1" width="5.59765625" style="55" customWidth="1"/>
    <col min="2" max="2" width="6.19921875" style="1" customWidth="1"/>
    <col min="3" max="4" width="13.19921875" style="1" customWidth="1"/>
    <col min="5" max="5" width="24.3984375" style="1" customWidth="1"/>
    <col min="6" max="6" width="8.59765625" style="230" customWidth="1"/>
    <col min="7" max="7" width="5.59765625" style="56" customWidth="1"/>
    <col min="8" max="8" width="14.59765625" style="1" customWidth="1"/>
    <col min="9" max="9" width="15.19921875" style="1" bestFit="1" customWidth="1"/>
    <col min="10" max="11" width="14.59765625" style="1" customWidth="1"/>
    <col min="12" max="12" width="15.59765625" style="1" customWidth="1"/>
    <col min="13" max="13" width="26.796875" style="1" customWidth="1"/>
    <col min="14" max="16384" width="9.19921875" style="1"/>
  </cols>
  <sheetData>
    <row r="1" spans="1:14">
      <c r="A1" s="876" t="s">
        <v>1983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14" ht="27">
      <c r="A2" s="926" t="s">
        <v>124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8"/>
    </row>
    <row r="3" spans="1:14">
      <c r="A3" s="42" t="s">
        <v>94</v>
      </c>
      <c r="B3" s="2"/>
      <c r="C3" s="2"/>
      <c r="D3" s="2"/>
      <c r="E3" s="135" t="s">
        <v>19</v>
      </c>
      <c r="F3" s="510"/>
      <c r="G3" s="137"/>
      <c r="H3" s="135"/>
      <c r="I3" s="135"/>
      <c r="J3" s="135"/>
      <c r="K3" s="135"/>
      <c r="L3" s="3"/>
      <c r="M3" s="3"/>
    </row>
    <row r="4" spans="1:14">
      <c r="A4" s="44" t="s">
        <v>95</v>
      </c>
      <c r="B4" s="4"/>
      <c r="C4" s="4"/>
      <c r="D4" s="4"/>
      <c r="E4" s="41" t="str">
        <f>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41"/>
      <c r="G4" s="41"/>
      <c r="H4" s="41"/>
      <c r="I4" s="41"/>
      <c r="J4" s="41"/>
      <c r="K4" s="41"/>
      <c r="L4" s="5"/>
      <c r="M4" s="5"/>
    </row>
    <row r="5" spans="1:14">
      <c r="A5" s="44"/>
      <c r="B5" s="4"/>
      <c r="C5" s="4"/>
      <c r="D5" s="4"/>
      <c r="E5" s="41" t="str">
        <f>ปร.6!D4</f>
        <v>สำหรับระเบียงเศรษฐกิจพิเศษภาคเหนือ</v>
      </c>
      <c r="F5" s="41"/>
      <c r="G5" s="41"/>
      <c r="H5" s="41"/>
      <c r="I5" s="41"/>
      <c r="J5" s="41"/>
      <c r="K5" s="41"/>
      <c r="L5" s="5"/>
      <c r="M5" s="5"/>
    </row>
    <row r="6" spans="1:14">
      <c r="A6" s="44" t="s">
        <v>5</v>
      </c>
      <c r="B6" s="4"/>
      <c r="C6" s="4"/>
      <c r="D6" s="4"/>
      <c r="E6" s="41" t="str">
        <f>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51"/>
      <c r="G6" s="52"/>
      <c r="H6" s="41"/>
      <c r="I6" s="138"/>
      <c r="J6" s="138"/>
      <c r="K6" s="138"/>
      <c r="L6" s="5"/>
      <c r="M6" s="5"/>
    </row>
    <row r="7" spans="1:14">
      <c r="A7" s="44" t="s">
        <v>96</v>
      </c>
      <c r="B7" s="80"/>
      <c r="C7" s="80"/>
      <c r="D7" s="80"/>
      <c r="E7" s="41" t="str">
        <f>ปร.6!D7</f>
        <v>สำนักงานปลัดกระทรวงการอุดมศึกษา วิทยาศาสตร์ วิจัยและนวัตกรรม</v>
      </c>
      <c r="F7" s="51"/>
      <c r="G7" s="52"/>
      <c r="H7" s="41"/>
      <c r="I7" s="532"/>
      <c r="J7" s="532" t="s">
        <v>7</v>
      </c>
      <c r="K7" s="395" t="s">
        <v>97</v>
      </c>
      <c r="L7" s="5"/>
      <c r="M7" s="5"/>
    </row>
    <row r="8" spans="1:14">
      <c r="A8" s="49" t="s">
        <v>98</v>
      </c>
      <c r="B8" s="92"/>
      <c r="C8" s="4"/>
      <c r="D8" s="4"/>
      <c r="E8" s="41" t="s">
        <v>99</v>
      </c>
      <c r="F8" s="51"/>
      <c r="G8" s="52"/>
      <c r="H8" s="41"/>
      <c r="I8" s="534"/>
      <c r="J8" s="534" t="s">
        <v>100</v>
      </c>
      <c r="K8" s="387" t="str">
        <f>ปร.6!D9</f>
        <v>4 พฤศจิกายน พ.ศ. 2568</v>
      </c>
      <c r="L8" s="53"/>
      <c r="M8" s="53"/>
    </row>
    <row r="9" spans="1:14">
      <c r="A9" s="54"/>
      <c r="C9" s="28"/>
      <c r="D9" s="28"/>
      <c r="M9" s="55" t="s">
        <v>101</v>
      </c>
    </row>
    <row r="10" spans="1:14">
      <c r="A10" s="929" t="s">
        <v>102</v>
      </c>
      <c r="B10" s="931" t="s">
        <v>16</v>
      </c>
      <c r="C10" s="932"/>
      <c r="D10" s="932"/>
      <c r="E10" s="933"/>
      <c r="F10" s="979" t="s">
        <v>103</v>
      </c>
      <c r="G10" s="929" t="s">
        <v>104</v>
      </c>
      <c r="H10" s="923" t="s">
        <v>105</v>
      </c>
      <c r="I10" s="925"/>
      <c r="J10" s="923" t="s">
        <v>106</v>
      </c>
      <c r="K10" s="925"/>
      <c r="L10" s="929" t="s">
        <v>107</v>
      </c>
      <c r="M10" s="929" t="s">
        <v>18</v>
      </c>
    </row>
    <row r="11" spans="1:14">
      <c r="A11" s="930"/>
      <c r="B11" s="934"/>
      <c r="C11" s="935"/>
      <c r="D11" s="935"/>
      <c r="E11" s="936"/>
      <c r="F11" s="980"/>
      <c r="G11" s="930"/>
      <c r="H11" s="57" t="s">
        <v>108</v>
      </c>
      <c r="I11" s="58" t="s">
        <v>109</v>
      </c>
      <c r="J11" s="57" t="s">
        <v>108</v>
      </c>
      <c r="K11" s="58" t="s">
        <v>109</v>
      </c>
      <c r="L11" s="930"/>
      <c r="M11" s="930"/>
    </row>
    <row r="12" spans="1:14">
      <c r="A12" s="59">
        <v>5</v>
      </c>
      <c r="B12" s="179" t="s">
        <v>1984</v>
      </c>
      <c r="C12" s="60"/>
      <c r="D12" s="60"/>
      <c r="E12" s="60"/>
      <c r="F12" s="231"/>
      <c r="G12" s="61"/>
      <c r="H12" s="62"/>
      <c r="I12" s="62"/>
      <c r="J12" s="62"/>
      <c r="K12" s="62"/>
      <c r="L12" s="62"/>
      <c r="M12" s="525"/>
    </row>
    <row r="13" spans="1:14">
      <c r="A13" s="38"/>
      <c r="B13" s="37">
        <v>5.0999999999999996</v>
      </c>
      <c r="C13" s="89" t="s">
        <v>1985</v>
      </c>
      <c r="D13" s="4"/>
      <c r="E13" s="88"/>
      <c r="F13" s="64"/>
      <c r="G13" s="69"/>
      <c r="H13" s="94"/>
      <c r="I13" s="64"/>
      <c r="J13" s="94"/>
      <c r="K13" s="64"/>
      <c r="L13" s="65"/>
      <c r="M13" s="70"/>
    </row>
    <row r="14" spans="1:14" s="200" customFormat="1">
      <c r="A14" s="38"/>
      <c r="B14" s="38" t="s">
        <v>1350</v>
      </c>
      <c r="C14" s="14" t="s">
        <v>1986</v>
      </c>
      <c r="D14" s="14"/>
      <c r="E14" s="15"/>
      <c r="F14" s="64">
        <v>3</v>
      </c>
      <c r="G14" s="66" t="s">
        <v>195</v>
      </c>
      <c r="H14" s="94"/>
      <c r="I14" s="64">
        <f t="shared" ref="I14:I46" si="0">F14*H14</f>
        <v>0</v>
      </c>
      <c r="J14" s="272"/>
      <c r="K14" s="64">
        <f t="shared" ref="K14:K15" si="1">F14*J14</f>
        <v>0</v>
      </c>
      <c r="L14" s="65">
        <f t="shared" ref="L14:L15" si="2">I14+K14</f>
        <v>0</v>
      </c>
      <c r="M14" s="70"/>
    </row>
    <row r="15" spans="1:14" s="200" customFormat="1">
      <c r="A15" s="38"/>
      <c r="B15" s="38" t="s">
        <v>1362</v>
      </c>
      <c r="C15" s="14" t="s">
        <v>1987</v>
      </c>
      <c r="D15" s="14"/>
      <c r="E15" s="14"/>
      <c r="F15" s="64">
        <v>20</v>
      </c>
      <c r="G15" s="66" t="s">
        <v>195</v>
      </c>
      <c r="H15" s="94"/>
      <c r="I15" s="64">
        <f t="shared" si="0"/>
        <v>0</v>
      </c>
      <c r="J15" s="272"/>
      <c r="K15" s="64">
        <f t="shared" si="1"/>
        <v>0</v>
      </c>
      <c r="L15" s="65">
        <f t="shared" si="2"/>
        <v>0</v>
      </c>
      <c r="M15" s="70"/>
      <c r="N15" s="386"/>
    </row>
    <row r="16" spans="1:14" s="200" customFormat="1">
      <c r="A16" s="38"/>
      <c r="B16" s="38" t="s">
        <v>1366</v>
      </c>
      <c r="C16" s="14" t="s">
        <v>1988</v>
      </c>
      <c r="D16" s="14"/>
      <c r="E16" s="15"/>
      <c r="F16" s="64">
        <v>6</v>
      </c>
      <c r="G16" s="66" t="s">
        <v>195</v>
      </c>
      <c r="H16" s="94"/>
      <c r="I16" s="64">
        <f t="shared" si="0"/>
        <v>0</v>
      </c>
      <c r="J16" s="272"/>
      <c r="K16" s="64">
        <f t="shared" ref="K16:K46" si="3">F16*J16</f>
        <v>0</v>
      </c>
      <c r="L16" s="65">
        <f t="shared" ref="L16:L46" si="4">I16+K16</f>
        <v>0</v>
      </c>
      <c r="M16" s="70"/>
    </row>
    <row r="17" spans="1:14" s="200" customFormat="1">
      <c r="A17" s="38"/>
      <c r="B17" s="38" t="s">
        <v>1376</v>
      </c>
      <c r="C17" s="14" t="s">
        <v>1989</v>
      </c>
      <c r="D17" s="14"/>
      <c r="E17" s="15"/>
      <c r="F17" s="64">
        <v>18</v>
      </c>
      <c r="G17" s="66" t="s">
        <v>195</v>
      </c>
      <c r="H17" s="94"/>
      <c r="I17" s="64">
        <f t="shared" si="0"/>
        <v>0</v>
      </c>
      <c r="J17" s="272"/>
      <c r="K17" s="64">
        <f t="shared" si="3"/>
        <v>0</v>
      </c>
      <c r="L17" s="65">
        <f t="shared" si="4"/>
        <v>0</v>
      </c>
      <c r="M17" s="70"/>
    </row>
    <row r="18" spans="1:14" s="200" customFormat="1">
      <c r="A18" s="38"/>
      <c r="B18" s="38" t="s">
        <v>1380</v>
      </c>
      <c r="C18" s="14" t="s">
        <v>1990</v>
      </c>
      <c r="D18" s="14"/>
      <c r="E18" s="15"/>
      <c r="F18" s="64">
        <v>105</v>
      </c>
      <c r="G18" s="66" t="s">
        <v>195</v>
      </c>
      <c r="H18" s="94"/>
      <c r="I18" s="64">
        <f t="shared" si="0"/>
        <v>0</v>
      </c>
      <c r="J18" s="272"/>
      <c r="K18" s="64">
        <f t="shared" si="3"/>
        <v>0</v>
      </c>
      <c r="L18" s="65">
        <f t="shared" si="4"/>
        <v>0</v>
      </c>
      <c r="M18" s="70"/>
    </row>
    <row r="19" spans="1:14" s="200" customFormat="1">
      <c r="A19" s="38"/>
      <c r="B19" s="38" t="s">
        <v>1389</v>
      </c>
      <c r="C19" s="14" t="s">
        <v>1991</v>
      </c>
      <c r="D19" s="14"/>
      <c r="E19" s="15"/>
      <c r="F19" s="64">
        <v>12</v>
      </c>
      <c r="G19" s="66" t="s">
        <v>195</v>
      </c>
      <c r="H19" s="94"/>
      <c r="I19" s="64">
        <f t="shared" si="0"/>
        <v>0</v>
      </c>
      <c r="J19" s="272"/>
      <c r="K19" s="64">
        <f t="shared" si="3"/>
        <v>0</v>
      </c>
      <c r="L19" s="65">
        <f t="shared" si="4"/>
        <v>0</v>
      </c>
      <c r="M19" s="70"/>
    </row>
    <row r="20" spans="1:14" s="200" customFormat="1">
      <c r="A20" s="38"/>
      <c r="B20" s="38" t="s">
        <v>1391</v>
      </c>
      <c r="C20" s="14" t="s">
        <v>1992</v>
      </c>
      <c r="D20" s="14"/>
      <c r="E20" s="15"/>
      <c r="F20" s="64">
        <v>2</v>
      </c>
      <c r="G20" s="66" t="s">
        <v>195</v>
      </c>
      <c r="H20" s="94"/>
      <c r="I20" s="64">
        <f t="shared" si="0"/>
        <v>0</v>
      </c>
      <c r="J20" s="272"/>
      <c r="K20" s="64">
        <f t="shared" si="3"/>
        <v>0</v>
      </c>
      <c r="L20" s="65">
        <f t="shared" si="4"/>
        <v>0</v>
      </c>
      <c r="M20" s="70"/>
    </row>
    <row r="21" spans="1:14" s="200" customFormat="1">
      <c r="A21" s="38"/>
      <c r="B21" s="38" t="s">
        <v>1393</v>
      </c>
      <c r="C21" s="14" t="s">
        <v>1993</v>
      </c>
      <c r="D21" s="14"/>
      <c r="E21" s="15"/>
      <c r="F21" s="64">
        <v>62</v>
      </c>
      <c r="G21" s="66" t="s">
        <v>195</v>
      </c>
      <c r="H21" s="94"/>
      <c r="I21" s="64">
        <f t="shared" si="0"/>
        <v>0</v>
      </c>
      <c r="J21" s="272"/>
      <c r="K21" s="64">
        <f t="shared" si="3"/>
        <v>0</v>
      </c>
      <c r="L21" s="65">
        <f t="shared" si="4"/>
        <v>0</v>
      </c>
      <c r="M21" s="70"/>
      <c r="N21" s="386"/>
    </row>
    <row r="22" spans="1:14" s="200" customFormat="1">
      <c r="A22" s="38"/>
      <c r="B22" s="38" t="s">
        <v>1395</v>
      </c>
      <c r="C22" s="14" t="s">
        <v>1994</v>
      </c>
      <c r="D22" s="14"/>
      <c r="E22" s="15"/>
      <c r="F22" s="64">
        <v>220</v>
      </c>
      <c r="G22" s="66" t="s">
        <v>195</v>
      </c>
      <c r="H22" s="94"/>
      <c r="I22" s="64">
        <f t="shared" si="0"/>
        <v>0</v>
      </c>
      <c r="J22" s="272"/>
      <c r="K22" s="64">
        <f t="shared" si="3"/>
        <v>0</v>
      </c>
      <c r="L22" s="65">
        <f t="shared" si="4"/>
        <v>0</v>
      </c>
      <c r="M22" s="70"/>
    </row>
    <row r="23" spans="1:14" s="200" customFormat="1">
      <c r="A23" s="38"/>
      <c r="B23" s="38" t="s">
        <v>1397</v>
      </c>
      <c r="C23" s="14" t="s">
        <v>1995</v>
      </c>
      <c r="D23" s="14"/>
      <c r="E23" s="15"/>
      <c r="F23" s="64">
        <v>624</v>
      </c>
      <c r="G23" s="66" t="s">
        <v>195</v>
      </c>
      <c r="H23" s="94"/>
      <c r="I23" s="64">
        <f t="shared" si="0"/>
        <v>0</v>
      </c>
      <c r="J23" s="272"/>
      <c r="K23" s="64">
        <f t="shared" si="3"/>
        <v>0</v>
      </c>
      <c r="L23" s="65">
        <f t="shared" si="4"/>
        <v>0</v>
      </c>
      <c r="M23" s="70"/>
    </row>
    <row r="24" spans="1:14">
      <c r="A24" s="38"/>
      <c r="B24" s="38"/>
      <c r="C24" s="39"/>
      <c r="D24" s="5"/>
      <c r="E24" s="15"/>
      <c r="F24" s="64"/>
      <c r="G24" s="66"/>
      <c r="H24" s="91"/>
      <c r="I24" s="64"/>
      <c r="J24" s="91"/>
      <c r="K24" s="64"/>
      <c r="L24" s="65"/>
      <c r="M24" s="246"/>
    </row>
    <row r="25" spans="1:14">
      <c r="A25" s="38"/>
      <c r="B25" s="37">
        <v>5.2</v>
      </c>
      <c r="C25" s="89" t="s">
        <v>1996</v>
      </c>
      <c r="D25" s="5"/>
      <c r="E25" s="15"/>
      <c r="F25" s="64"/>
      <c r="G25" s="69"/>
      <c r="H25" s="64"/>
      <c r="I25" s="64"/>
      <c r="J25" s="64"/>
      <c r="K25" s="64"/>
      <c r="L25" s="65"/>
      <c r="M25" s="70"/>
    </row>
    <row r="26" spans="1:14" s="200" customFormat="1">
      <c r="A26" s="38"/>
      <c r="B26" s="38" t="s">
        <v>1414</v>
      </c>
      <c r="C26" s="14" t="s">
        <v>1997</v>
      </c>
      <c r="D26" s="14"/>
      <c r="E26" s="14"/>
      <c r="F26" s="64">
        <v>10</v>
      </c>
      <c r="G26" s="66" t="s">
        <v>195</v>
      </c>
      <c r="H26" s="94"/>
      <c r="I26" s="64">
        <f t="shared" si="0"/>
        <v>0</v>
      </c>
      <c r="J26" s="272"/>
      <c r="K26" s="64">
        <f t="shared" si="3"/>
        <v>0</v>
      </c>
      <c r="L26" s="65">
        <f t="shared" si="4"/>
        <v>0</v>
      </c>
      <c r="M26" s="70"/>
      <c r="N26" s="386"/>
    </row>
    <row r="27" spans="1:14" s="200" customFormat="1">
      <c r="A27" s="38"/>
      <c r="B27" s="38" t="s">
        <v>1419</v>
      </c>
      <c r="C27" s="14" t="s">
        <v>1998</v>
      </c>
      <c r="D27" s="14"/>
      <c r="E27" s="14"/>
      <c r="F27" s="64">
        <v>9</v>
      </c>
      <c r="G27" s="66" t="s">
        <v>195</v>
      </c>
      <c r="H27" s="94"/>
      <c r="I27" s="64">
        <f t="shared" si="0"/>
        <v>0</v>
      </c>
      <c r="J27" s="272"/>
      <c r="K27" s="64">
        <f t="shared" si="3"/>
        <v>0</v>
      </c>
      <c r="L27" s="65">
        <f t="shared" si="4"/>
        <v>0</v>
      </c>
      <c r="M27" s="70"/>
    </row>
    <row r="28" spans="1:14" s="200" customFormat="1">
      <c r="A28" s="38"/>
      <c r="B28" s="38" t="s">
        <v>1423</v>
      </c>
      <c r="C28" s="14" t="s">
        <v>1999</v>
      </c>
      <c r="D28" s="14"/>
      <c r="E28" s="14"/>
      <c r="F28" s="64">
        <v>37</v>
      </c>
      <c r="G28" s="66" t="s">
        <v>195</v>
      </c>
      <c r="H28" s="94"/>
      <c r="I28" s="64">
        <f t="shared" si="0"/>
        <v>0</v>
      </c>
      <c r="J28" s="272"/>
      <c r="K28" s="64">
        <f t="shared" si="3"/>
        <v>0</v>
      </c>
      <c r="L28" s="65">
        <f t="shared" si="4"/>
        <v>0</v>
      </c>
      <c r="M28" s="70"/>
    </row>
    <row r="29" spans="1:14" s="200" customFormat="1">
      <c r="A29" s="38"/>
      <c r="B29" s="38" t="s">
        <v>1426</v>
      </c>
      <c r="C29" s="14" t="s">
        <v>2000</v>
      </c>
      <c r="D29" s="14"/>
      <c r="E29" s="14"/>
      <c r="F29" s="64">
        <v>6</v>
      </c>
      <c r="G29" s="66" t="s">
        <v>195</v>
      </c>
      <c r="H29" s="94"/>
      <c r="I29" s="64">
        <f t="shared" si="0"/>
        <v>0</v>
      </c>
      <c r="J29" s="272"/>
      <c r="K29" s="64">
        <f t="shared" si="3"/>
        <v>0</v>
      </c>
      <c r="L29" s="65">
        <f t="shared" si="4"/>
        <v>0</v>
      </c>
      <c r="M29" s="70"/>
    </row>
    <row r="30" spans="1:14" s="200" customFormat="1">
      <c r="A30" s="38"/>
      <c r="B30" s="38" t="s">
        <v>1429</v>
      </c>
      <c r="C30" s="14" t="s">
        <v>2001</v>
      </c>
      <c r="D30" s="14"/>
      <c r="E30" s="15"/>
      <c r="F30" s="64">
        <v>67</v>
      </c>
      <c r="G30" s="66" t="s">
        <v>195</v>
      </c>
      <c r="H30" s="94"/>
      <c r="I30" s="64">
        <f t="shared" si="0"/>
        <v>0</v>
      </c>
      <c r="J30" s="272"/>
      <c r="K30" s="64">
        <f t="shared" si="3"/>
        <v>0</v>
      </c>
      <c r="L30" s="65">
        <f t="shared" si="4"/>
        <v>0</v>
      </c>
      <c r="M30" s="70"/>
    </row>
    <row r="31" spans="1:14" s="200" customFormat="1">
      <c r="A31" s="38"/>
      <c r="B31" s="38" t="s">
        <v>1431</v>
      </c>
      <c r="C31" s="14" t="s">
        <v>2002</v>
      </c>
      <c r="D31" s="14"/>
      <c r="E31" s="15"/>
      <c r="F31" s="64">
        <v>2</v>
      </c>
      <c r="G31" s="66" t="s">
        <v>195</v>
      </c>
      <c r="H31" s="94"/>
      <c r="I31" s="64">
        <f t="shared" si="0"/>
        <v>0</v>
      </c>
      <c r="J31" s="272"/>
      <c r="K31" s="64">
        <f t="shared" si="3"/>
        <v>0</v>
      </c>
      <c r="L31" s="65">
        <f t="shared" si="4"/>
        <v>0</v>
      </c>
      <c r="M31" s="70"/>
      <c r="N31" s="386"/>
    </row>
    <row r="32" spans="1:14" s="200" customFormat="1">
      <c r="A32" s="38"/>
      <c r="B32" s="38" t="s">
        <v>1432</v>
      </c>
      <c r="C32" s="14" t="s">
        <v>2003</v>
      </c>
      <c r="D32" s="14"/>
      <c r="E32" s="14"/>
      <c r="F32" s="64">
        <v>154</v>
      </c>
      <c r="G32" s="66" t="s">
        <v>195</v>
      </c>
      <c r="H32" s="94"/>
      <c r="I32" s="64">
        <f t="shared" si="0"/>
        <v>0</v>
      </c>
      <c r="J32" s="272"/>
      <c r="K32" s="64">
        <f t="shared" si="3"/>
        <v>0</v>
      </c>
      <c r="L32" s="65">
        <f t="shared" si="4"/>
        <v>0</v>
      </c>
      <c r="M32" s="70"/>
    </row>
    <row r="33" spans="1:13" s="200" customFormat="1">
      <c r="A33" s="38"/>
      <c r="B33" s="38" t="s">
        <v>1434</v>
      </c>
      <c r="C33" s="14" t="s">
        <v>2004</v>
      </c>
      <c r="D33" s="14"/>
      <c r="E33" s="217"/>
      <c r="F33" s="64">
        <v>78</v>
      </c>
      <c r="G33" s="66" t="s">
        <v>195</v>
      </c>
      <c r="H33" s="94"/>
      <c r="I33" s="64">
        <f t="shared" si="0"/>
        <v>0</v>
      </c>
      <c r="J33" s="272"/>
      <c r="K33" s="64">
        <f t="shared" si="3"/>
        <v>0</v>
      </c>
      <c r="L33" s="65">
        <f t="shared" si="4"/>
        <v>0</v>
      </c>
      <c r="M33" s="70"/>
    </row>
    <row r="34" spans="1:13" s="200" customFormat="1">
      <c r="A34" s="193"/>
      <c r="B34" s="192"/>
      <c r="C34" s="191"/>
      <c r="D34" s="3"/>
      <c r="E34" s="15"/>
      <c r="F34" s="770"/>
      <c r="G34" s="770"/>
      <c r="H34" s="249"/>
      <c r="I34" s="64"/>
      <c r="J34" s="453"/>
      <c r="K34" s="64"/>
      <c r="L34" s="65"/>
      <c r="M34" s="475"/>
    </row>
    <row r="35" spans="1:13" s="28" customFormat="1">
      <c r="A35" s="182"/>
      <c r="B35" s="37">
        <v>5.3</v>
      </c>
      <c r="C35" s="190" t="s">
        <v>2005</v>
      </c>
      <c r="D35" s="99"/>
      <c r="E35" s="194"/>
      <c r="F35" s="400"/>
      <c r="G35" s="399"/>
      <c r="H35" s="183"/>
      <c r="I35" s="64"/>
      <c r="J35" s="183"/>
      <c r="K35" s="64"/>
      <c r="L35" s="65"/>
      <c r="M35" s="526"/>
    </row>
    <row r="36" spans="1:13">
      <c r="A36" s="193"/>
      <c r="B36" s="192" t="s">
        <v>1454</v>
      </c>
      <c r="C36" s="191" t="s">
        <v>2006</v>
      </c>
      <c r="D36" s="404"/>
      <c r="E36" s="405"/>
      <c r="F36" s="400">
        <v>99</v>
      </c>
      <c r="G36" s="399" t="s">
        <v>195</v>
      </c>
      <c r="H36" s="183"/>
      <c r="I36" s="64">
        <f t="shared" si="0"/>
        <v>0</v>
      </c>
      <c r="J36" s="183"/>
      <c r="K36" s="64">
        <f t="shared" si="3"/>
        <v>0</v>
      </c>
      <c r="L36" s="65">
        <f t="shared" si="4"/>
        <v>0</v>
      </c>
      <c r="M36" s="475"/>
    </row>
    <row r="37" spans="1:13">
      <c r="A37" s="193"/>
      <c r="B37" s="192" t="s">
        <v>1460</v>
      </c>
      <c r="C37" s="191" t="s">
        <v>2007</v>
      </c>
      <c r="D37" s="404"/>
      <c r="E37" s="405"/>
      <c r="F37" s="400">
        <v>15</v>
      </c>
      <c r="G37" s="399" t="s">
        <v>195</v>
      </c>
      <c r="H37" s="183"/>
      <c r="I37" s="64">
        <f t="shared" si="0"/>
        <v>0</v>
      </c>
      <c r="J37" s="183"/>
      <c r="K37" s="64">
        <f t="shared" si="3"/>
        <v>0</v>
      </c>
      <c r="L37" s="65">
        <f t="shared" si="4"/>
        <v>0</v>
      </c>
      <c r="M37" s="475"/>
    </row>
    <row r="38" spans="1:13">
      <c r="A38" s="193"/>
      <c r="B38" s="192" t="s">
        <v>1461</v>
      </c>
      <c r="C38" s="191" t="s">
        <v>2008</v>
      </c>
      <c r="D38" s="404"/>
      <c r="E38" s="405"/>
      <c r="F38" s="400">
        <v>47</v>
      </c>
      <c r="G38" s="399" t="s">
        <v>195</v>
      </c>
      <c r="H38" s="183"/>
      <c r="I38" s="64">
        <f t="shared" si="0"/>
        <v>0</v>
      </c>
      <c r="J38" s="183"/>
      <c r="K38" s="64">
        <f t="shared" si="3"/>
        <v>0</v>
      </c>
      <c r="L38" s="65">
        <f t="shared" si="4"/>
        <v>0</v>
      </c>
      <c r="M38" s="475"/>
    </row>
    <row r="39" spans="1:13">
      <c r="A39" s="193"/>
      <c r="B39" s="192"/>
      <c r="C39" s="191"/>
      <c r="D39" s="404"/>
      <c r="E39" s="405"/>
      <c r="F39" s="400"/>
      <c r="G39" s="399"/>
      <c r="H39" s="183"/>
      <c r="I39" s="64"/>
      <c r="J39" s="183"/>
      <c r="K39" s="64"/>
      <c r="L39" s="65"/>
      <c r="M39" s="475"/>
    </row>
    <row r="40" spans="1:13" s="28" customFormat="1">
      <c r="A40" s="182"/>
      <c r="B40" s="37">
        <v>5.4</v>
      </c>
      <c r="C40" s="190" t="s">
        <v>2009</v>
      </c>
      <c r="D40" s="99"/>
      <c r="E40" s="194"/>
      <c r="F40" s="183"/>
      <c r="G40" s="399"/>
      <c r="H40" s="183"/>
      <c r="I40" s="64"/>
      <c r="J40" s="183"/>
      <c r="K40" s="64"/>
      <c r="L40" s="65"/>
      <c r="M40" s="526"/>
    </row>
    <row r="41" spans="1:13">
      <c r="A41" s="193"/>
      <c r="B41" s="192" t="s">
        <v>1481</v>
      </c>
      <c r="C41" s="191" t="s">
        <v>2010</v>
      </c>
      <c r="D41" s="43"/>
      <c r="E41" s="184"/>
      <c r="F41" s="400">
        <v>45</v>
      </c>
      <c r="G41" s="399" t="s">
        <v>187</v>
      </c>
      <c r="H41" s="183"/>
      <c r="I41" s="64">
        <f t="shared" si="0"/>
        <v>0</v>
      </c>
      <c r="J41" s="183"/>
      <c r="K41" s="64">
        <f t="shared" si="3"/>
        <v>0</v>
      </c>
      <c r="L41" s="65">
        <f t="shared" si="4"/>
        <v>0</v>
      </c>
      <c r="M41" s="475"/>
    </row>
    <row r="42" spans="1:13">
      <c r="A42" s="193"/>
      <c r="B42" s="192" t="s">
        <v>1485</v>
      </c>
      <c r="C42" s="191" t="s">
        <v>2011</v>
      </c>
      <c r="D42" s="43"/>
      <c r="E42" s="184"/>
      <c r="F42" s="400">
        <v>65</v>
      </c>
      <c r="G42" s="399" t="s">
        <v>187</v>
      </c>
      <c r="H42" s="183"/>
      <c r="I42" s="64">
        <f t="shared" si="0"/>
        <v>0</v>
      </c>
      <c r="J42" s="183"/>
      <c r="K42" s="64">
        <f t="shared" si="3"/>
        <v>0</v>
      </c>
      <c r="L42" s="65">
        <f t="shared" si="4"/>
        <v>0</v>
      </c>
      <c r="M42" s="475"/>
    </row>
    <row r="43" spans="1:13">
      <c r="A43" s="193"/>
      <c r="B43" s="191"/>
      <c r="C43" s="191" t="s">
        <v>2012</v>
      </c>
      <c r="D43" s="43"/>
      <c r="E43" s="184"/>
      <c r="F43" s="183"/>
      <c r="G43" s="184"/>
      <c r="H43" s="183"/>
      <c r="I43" s="64"/>
      <c r="J43" s="183"/>
      <c r="K43" s="64"/>
      <c r="L43" s="65"/>
      <c r="M43" s="475"/>
    </row>
    <row r="44" spans="1:13">
      <c r="A44" s="193"/>
      <c r="B44" s="191"/>
      <c r="C44" s="191"/>
      <c r="D44" s="43"/>
      <c r="E44" s="184"/>
      <c r="F44" s="183"/>
      <c r="G44" s="184"/>
      <c r="H44" s="183"/>
      <c r="I44" s="64"/>
      <c r="J44" s="183"/>
      <c r="K44" s="64"/>
      <c r="L44" s="65"/>
      <c r="M44" s="475"/>
    </row>
    <row r="45" spans="1:13" s="197" customFormat="1">
      <c r="A45" s="195"/>
      <c r="B45" s="189">
        <v>5.5</v>
      </c>
      <c r="C45" s="189" t="s">
        <v>2013</v>
      </c>
      <c r="D45" s="42"/>
      <c r="E45" s="196"/>
      <c r="F45" s="199"/>
      <c r="G45" s="198"/>
      <c r="H45" s="183"/>
      <c r="I45" s="64"/>
      <c r="J45" s="183"/>
      <c r="K45" s="64"/>
      <c r="L45" s="65"/>
      <c r="M45" s="526"/>
    </row>
    <row r="46" spans="1:13" s="373" customFormat="1">
      <c r="A46" s="398"/>
      <c r="B46" s="403" t="s">
        <v>2014</v>
      </c>
      <c r="C46" s="402" t="s">
        <v>2015</v>
      </c>
      <c r="D46" s="137"/>
      <c r="E46" s="399"/>
      <c r="F46" s="400">
        <v>1</v>
      </c>
      <c r="G46" s="399" t="s">
        <v>195</v>
      </c>
      <c r="H46" s="183"/>
      <c r="I46" s="64">
        <f t="shared" si="0"/>
        <v>0</v>
      </c>
      <c r="J46" s="183"/>
      <c r="K46" s="64">
        <f t="shared" si="3"/>
        <v>0</v>
      </c>
      <c r="L46" s="65">
        <f t="shared" si="4"/>
        <v>0</v>
      </c>
      <c r="M46" s="475"/>
    </row>
    <row r="47" spans="1:13" s="373" customFormat="1">
      <c r="A47" s="398"/>
      <c r="B47" s="403"/>
      <c r="C47" s="402"/>
      <c r="D47" s="137"/>
      <c r="E47" s="399"/>
      <c r="F47" s="400"/>
      <c r="G47" s="399"/>
      <c r="H47" s="185"/>
      <c r="I47" s="64"/>
      <c r="J47" s="187"/>
      <c r="K47" s="64"/>
      <c r="L47" s="65"/>
      <c r="M47" s="475"/>
    </row>
    <row r="48" spans="1:13">
      <c r="A48" s="216"/>
      <c r="B48" s="87"/>
      <c r="C48" s="82"/>
      <c r="D48" s="82"/>
      <c r="E48" s="83"/>
      <c r="F48" s="243"/>
      <c r="G48" s="221"/>
      <c r="H48" s="222"/>
      <c r="I48" s="222"/>
      <c r="J48" s="222"/>
      <c r="K48" s="222"/>
      <c r="L48" s="223"/>
      <c r="M48" s="244"/>
    </row>
    <row r="49" spans="1:13">
      <c r="A49" s="72"/>
      <c r="B49" s="923" t="s">
        <v>2016</v>
      </c>
      <c r="C49" s="924"/>
      <c r="D49" s="924"/>
      <c r="E49" s="924"/>
      <c r="F49" s="924"/>
      <c r="G49" s="924"/>
      <c r="H49" s="925"/>
      <c r="I49" s="73">
        <f>SUM(I13:I48)</f>
        <v>0</v>
      </c>
      <c r="J49" s="74"/>
      <c r="K49" s="73">
        <f>SUM(K13:K48)</f>
        <v>0</v>
      </c>
      <c r="L49" s="73">
        <f>SUM(L13:L48)</f>
        <v>0</v>
      </c>
      <c r="M49" s="74"/>
    </row>
    <row r="50" spans="1:13">
      <c r="A50" s="247"/>
      <c r="B50" s="225"/>
      <c r="C50" s="225"/>
      <c r="D50" s="225"/>
      <c r="E50" s="225"/>
      <c r="F50" s="245"/>
      <c r="G50" s="227"/>
      <c r="H50" s="76"/>
      <c r="I50" s="76"/>
      <c r="J50" s="76"/>
      <c r="K50" s="76"/>
      <c r="L50" s="228"/>
      <c r="M50" s="225"/>
    </row>
    <row r="51" spans="1:13">
      <c r="F51" s="29"/>
      <c r="G51" s="77"/>
      <c r="H51" s="78"/>
      <c r="I51" s="78"/>
      <c r="J51" s="78"/>
      <c r="K51" s="78"/>
      <c r="L51" s="79"/>
      <c r="M51" s="78"/>
    </row>
  </sheetData>
  <mergeCells count="11">
    <mergeCell ref="B49:H49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09059-9473-1B41-B6FB-41712ABC9F1D}">
  <sheetPr>
    <tabColor rgb="FFFFFF00"/>
  </sheetPr>
  <dimension ref="A1:M20"/>
  <sheetViews>
    <sheetView showZeros="0" view="pageBreakPreview" topLeftCell="A7" zoomScale="130" zoomScaleNormal="100" zoomScaleSheetLayoutView="130" workbookViewId="0">
      <selection activeCell="I13" sqref="I13"/>
    </sheetView>
  </sheetViews>
  <sheetFormatPr baseColWidth="10" defaultColWidth="9.19921875" defaultRowHeight="21"/>
  <cols>
    <col min="1" max="1" width="5.59765625" style="55" customWidth="1"/>
    <col min="2" max="2" width="3.59765625" style="1" customWidth="1"/>
    <col min="3" max="4" width="13.19921875" style="1" customWidth="1"/>
    <col min="5" max="5" width="15.3984375" style="1" customWidth="1"/>
    <col min="6" max="6" width="9" style="55" customWidth="1"/>
    <col min="7" max="7" width="5.59765625" style="56" customWidth="1"/>
    <col min="8" max="8" width="10.59765625" style="1" customWidth="1"/>
    <col min="9" max="9" width="15.3984375" style="1" bestFit="1" customWidth="1"/>
    <col min="10" max="10" width="10.59765625" style="1" customWidth="1"/>
    <col min="11" max="11" width="18" style="1" customWidth="1"/>
    <col min="12" max="12" width="17.59765625" style="1" customWidth="1"/>
    <col min="13" max="13" width="21.59765625" style="1" customWidth="1"/>
    <col min="14" max="16384" width="9.19921875" style="1"/>
  </cols>
  <sheetData>
    <row r="1" spans="1:13">
      <c r="A1" s="981" t="s">
        <v>2017</v>
      </c>
      <c r="B1" s="981"/>
      <c r="C1" s="981"/>
      <c r="D1" s="981"/>
      <c r="E1" s="981"/>
      <c r="F1" s="981"/>
      <c r="G1" s="981"/>
      <c r="H1" s="981"/>
      <c r="I1" s="981"/>
      <c r="J1" s="981"/>
      <c r="K1" s="981"/>
      <c r="L1" s="981"/>
      <c r="M1" s="981"/>
    </row>
    <row r="2" spans="1:13" ht="27">
      <c r="A2" s="926" t="s">
        <v>2018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8"/>
    </row>
    <row r="3" spans="1:13">
      <c r="A3" s="42" t="s">
        <v>94</v>
      </c>
      <c r="B3" s="2"/>
      <c r="C3" s="2"/>
      <c r="D3" s="2"/>
      <c r="E3" s="3" t="s">
        <v>19</v>
      </c>
      <c r="F3" s="95"/>
      <c r="G3" s="43"/>
      <c r="H3" s="3"/>
      <c r="I3" s="3"/>
      <c r="J3" s="3"/>
      <c r="K3" s="3"/>
      <c r="L3" s="3"/>
      <c r="M3" s="3"/>
    </row>
    <row r="4" spans="1:13">
      <c r="A4" s="44" t="s">
        <v>95</v>
      </c>
      <c r="B4" s="4"/>
      <c r="C4" s="4"/>
      <c r="D4" s="4"/>
      <c r="E4" s="5" t="str">
        <f>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5"/>
      <c r="G4" s="5"/>
      <c r="H4" s="5"/>
      <c r="I4" s="5"/>
      <c r="J4" s="5"/>
      <c r="K4" s="5"/>
      <c r="L4" s="5"/>
      <c r="M4" s="5"/>
    </row>
    <row r="5" spans="1:13">
      <c r="A5" s="44"/>
      <c r="B5" s="4"/>
      <c r="C5" s="4"/>
      <c r="D5" s="4"/>
      <c r="E5" s="5" t="str">
        <f>ปร.6!D4</f>
        <v>สำหรับระเบียงเศรษฐกิจพิเศษภาคเหนือ</v>
      </c>
      <c r="F5" s="5"/>
      <c r="G5" s="5"/>
      <c r="H5" s="5"/>
      <c r="I5" s="5"/>
      <c r="J5" s="5"/>
      <c r="K5" s="5"/>
      <c r="L5" s="5"/>
      <c r="M5" s="5"/>
    </row>
    <row r="6" spans="1:13">
      <c r="A6" s="44" t="s">
        <v>5</v>
      </c>
      <c r="B6" s="4"/>
      <c r="C6" s="4"/>
      <c r="D6" s="4"/>
      <c r="E6" s="5" t="str">
        <f>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214"/>
      <c r="G6" s="96"/>
      <c r="H6" s="5"/>
      <c r="I6" s="4"/>
      <c r="J6" s="4"/>
      <c r="K6" s="4"/>
      <c r="L6" s="5"/>
      <c r="M6" s="5"/>
    </row>
    <row r="7" spans="1:13">
      <c r="A7" s="44" t="s">
        <v>96</v>
      </c>
      <c r="B7" s="80"/>
      <c r="C7" s="80"/>
      <c r="D7" s="80"/>
      <c r="E7" s="5" t="str">
        <f>ปร.6!D7</f>
        <v>สำนักงานปลัดกระทรวงการอุดมศึกษา วิทยาศาสตร์ วิจัยและนวัตกรรม</v>
      </c>
      <c r="F7" s="214"/>
      <c r="G7" s="96"/>
      <c r="H7" s="5"/>
      <c r="I7" s="45"/>
      <c r="J7" s="45" t="s">
        <v>7</v>
      </c>
      <c r="K7" s="215"/>
      <c r="L7" s="5"/>
      <c r="M7" s="5"/>
    </row>
    <row r="8" spans="1:13">
      <c r="A8" s="49" t="s">
        <v>98</v>
      </c>
      <c r="B8" s="92"/>
      <c r="C8" s="4"/>
      <c r="D8" s="4"/>
      <c r="E8" s="5" t="s">
        <v>99</v>
      </c>
      <c r="F8" s="214"/>
      <c r="G8" s="96"/>
      <c r="H8" s="5"/>
      <c r="I8" s="50"/>
      <c r="J8" s="50" t="s">
        <v>100</v>
      </c>
      <c r="K8" s="53" t="str">
        <f>ปร.6!D9</f>
        <v>4 พฤศจิกายน พ.ศ. 2568</v>
      </c>
      <c r="L8" s="53"/>
      <c r="M8" s="53"/>
    </row>
    <row r="9" spans="1:13">
      <c r="A9" s="54"/>
      <c r="C9" s="28"/>
      <c r="D9" s="28"/>
      <c r="M9" s="55" t="s">
        <v>101</v>
      </c>
    </row>
    <row r="10" spans="1:13">
      <c r="A10" s="929" t="s">
        <v>102</v>
      </c>
      <c r="B10" s="931" t="s">
        <v>16</v>
      </c>
      <c r="C10" s="932"/>
      <c r="D10" s="932"/>
      <c r="E10" s="933"/>
      <c r="F10" s="929" t="s">
        <v>103</v>
      </c>
      <c r="G10" s="929" t="s">
        <v>104</v>
      </c>
      <c r="H10" s="923" t="s">
        <v>105</v>
      </c>
      <c r="I10" s="925"/>
      <c r="J10" s="923" t="s">
        <v>106</v>
      </c>
      <c r="K10" s="925"/>
      <c r="L10" s="929" t="s">
        <v>107</v>
      </c>
      <c r="M10" s="929" t="s">
        <v>18</v>
      </c>
    </row>
    <row r="11" spans="1:13">
      <c r="A11" s="930"/>
      <c r="B11" s="934"/>
      <c r="C11" s="935"/>
      <c r="D11" s="935"/>
      <c r="E11" s="936"/>
      <c r="F11" s="930"/>
      <c r="G11" s="930"/>
      <c r="H11" s="57" t="s">
        <v>108</v>
      </c>
      <c r="I11" s="58" t="s">
        <v>109</v>
      </c>
      <c r="J11" s="57" t="s">
        <v>108</v>
      </c>
      <c r="K11" s="58" t="s">
        <v>109</v>
      </c>
      <c r="L11" s="930"/>
      <c r="M11" s="930"/>
    </row>
    <row r="12" spans="1:13">
      <c r="A12" s="59"/>
      <c r="B12" s="179" t="s">
        <v>2019</v>
      </c>
      <c r="C12" s="60"/>
      <c r="D12" s="60"/>
      <c r="E12" s="60"/>
      <c r="F12" s="97"/>
      <c r="G12" s="61"/>
      <c r="H12" s="62"/>
      <c r="I12" s="62"/>
      <c r="J12" s="62"/>
      <c r="K12" s="62"/>
      <c r="L12" s="62"/>
      <c r="M12" s="63"/>
    </row>
    <row r="13" spans="1:13" s="373" customFormat="1">
      <c r="A13" s="153"/>
      <c r="B13" s="40">
        <v>1</v>
      </c>
      <c r="C13" s="41" t="str">
        <f>'1.)ปร.4(พ) พิเศษ'!C14</f>
        <v>แผงตาข่ายหรือผ้าใบ ความสูงเท่าอาคารที่ก่อสร้าง</v>
      </c>
      <c r="D13" s="41"/>
      <c r="E13" s="154"/>
      <c r="F13" s="155">
        <v>1</v>
      </c>
      <c r="G13" s="396" t="s">
        <v>111</v>
      </c>
      <c r="H13" s="156"/>
      <c r="I13" s="156">
        <f>'1.)ปร.4(พ) พิเศษ'!I19</f>
        <v>0</v>
      </c>
      <c r="J13" s="156"/>
      <c r="K13" s="156">
        <f>'1.)ปร.4(พ) พิเศษ'!K19</f>
        <v>0</v>
      </c>
      <c r="L13" s="157">
        <f>I13+K13</f>
        <v>0</v>
      </c>
      <c r="M13" s="397"/>
    </row>
    <row r="14" spans="1:13" s="373" customFormat="1">
      <c r="A14" s="153"/>
      <c r="B14" s="40"/>
      <c r="C14" s="41"/>
      <c r="D14" s="41"/>
      <c r="E14" s="154"/>
      <c r="F14" s="155"/>
      <c r="G14" s="396"/>
      <c r="H14" s="156"/>
      <c r="I14" s="156"/>
      <c r="J14" s="156"/>
      <c r="K14" s="156"/>
      <c r="L14" s="157"/>
      <c r="M14" s="397"/>
    </row>
    <row r="15" spans="1:13" s="373" customFormat="1">
      <c r="A15" s="153"/>
      <c r="B15" s="40"/>
      <c r="C15" s="41"/>
      <c r="D15" s="41"/>
      <c r="E15" s="154"/>
      <c r="F15" s="155"/>
      <c r="G15" s="396"/>
      <c r="H15" s="156"/>
      <c r="I15" s="156"/>
      <c r="J15" s="156"/>
      <c r="K15" s="156"/>
      <c r="L15" s="157"/>
      <c r="M15" s="397"/>
    </row>
    <row r="16" spans="1:13">
      <c r="A16" s="38"/>
      <c r="B16" s="14"/>
      <c r="C16" s="5"/>
      <c r="D16" s="5"/>
      <c r="E16" s="15"/>
      <c r="F16" s="98"/>
      <c r="G16" s="68"/>
      <c r="H16" s="64"/>
      <c r="I16" s="64"/>
      <c r="J16" s="64"/>
      <c r="K16" s="64"/>
      <c r="L16" s="65"/>
      <c r="M16" s="70"/>
    </row>
    <row r="17" spans="1:13">
      <c r="A17" s="38"/>
      <c r="B17" s="14"/>
      <c r="C17" s="5"/>
      <c r="D17" s="5"/>
      <c r="E17" s="15"/>
      <c r="F17" s="98"/>
      <c r="G17" s="68"/>
      <c r="H17" s="64"/>
      <c r="I17" s="64"/>
      <c r="J17" s="64"/>
      <c r="K17" s="64"/>
      <c r="L17" s="65"/>
      <c r="M17" s="70"/>
    </row>
    <row r="18" spans="1:13" ht="21.75" customHeight="1">
      <c r="A18" s="216"/>
      <c r="B18" s="217"/>
      <c r="C18" s="218"/>
      <c r="D18" s="218"/>
      <c r="E18" s="219"/>
      <c r="F18" s="220"/>
      <c r="G18" s="221"/>
      <c r="H18" s="222"/>
      <c r="I18" s="222"/>
      <c r="J18" s="222"/>
      <c r="K18" s="222"/>
      <c r="L18" s="223"/>
      <c r="M18" s="224"/>
    </row>
    <row r="19" spans="1:13">
      <c r="A19" s="72"/>
      <c r="B19" s="923" t="s">
        <v>2020</v>
      </c>
      <c r="C19" s="924"/>
      <c r="D19" s="924"/>
      <c r="E19" s="924"/>
      <c r="F19" s="924"/>
      <c r="G19" s="924"/>
      <c r="H19" s="925"/>
      <c r="I19" s="73">
        <f>SUM(I13:I17)</f>
        <v>0</v>
      </c>
      <c r="J19" s="74"/>
      <c r="K19" s="73">
        <f>SUM(K13:K17)</f>
        <v>0</v>
      </c>
      <c r="L19" s="73">
        <f>SUM(L13:L17)</f>
        <v>0</v>
      </c>
      <c r="M19" s="74"/>
    </row>
    <row r="20" spans="1:13">
      <c r="A20" s="75"/>
      <c r="B20" s="225"/>
      <c r="C20" s="225"/>
      <c r="D20" s="225"/>
      <c r="E20" s="225"/>
      <c r="F20" s="226"/>
      <c r="G20" s="227"/>
      <c r="H20" s="76"/>
      <c r="I20" s="76"/>
      <c r="J20" s="76"/>
      <c r="K20" s="76"/>
      <c r="L20" s="228"/>
      <c r="M20" s="229"/>
    </row>
  </sheetData>
  <mergeCells count="11">
    <mergeCell ref="B19:H19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rintOptions horizontalCentered="1"/>
  <pageMargins left="0.39370078740157499" right="0.39370078740157499" top="0.39370078740157499" bottom="0.39370078740157499" header="0.39370078740157499" footer="0.39370078740157499"/>
  <pageSetup paperSize="9" scale="90" fitToWidth="0" fitToHeight="0" orientation="landscape" r:id="rId1"/>
  <headerFooter alignWithMargins="0">
    <oddHeader>&amp;LPage &amp;P of 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3E65-15DF-3643-A1BC-5EDA2E4E8B99}">
  <sheetPr>
    <tabColor theme="8" tint="0.79998168889431442"/>
  </sheetPr>
  <dimension ref="A1:M20"/>
  <sheetViews>
    <sheetView showZeros="0" view="pageBreakPreview" zoomScale="70" zoomScaleNormal="100" zoomScaleSheetLayoutView="70" workbookViewId="0">
      <selection activeCell="R28" sqref="R28"/>
    </sheetView>
  </sheetViews>
  <sheetFormatPr baseColWidth="10" defaultColWidth="9.19921875" defaultRowHeight="21"/>
  <cols>
    <col min="1" max="1" width="5.59765625" style="142" customWidth="1"/>
    <col min="2" max="2" width="10.796875" style="133" customWidth="1"/>
    <col min="3" max="3" width="15.59765625" style="133" customWidth="1"/>
    <col min="4" max="4" width="14.796875" style="133" customWidth="1"/>
    <col min="5" max="5" width="33.796875" style="133" customWidth="1"/>
    <col min="6" max="6" width="10.19921875" style="511" bestFit="1" customWidth="1"/>
    <col min="7" max="7" width="8.3984375" style="143" customWidth="1"/>
    <col min="8" max="8" width="13.59765625" style="133" customWidth="1"/>
    <col min="9" max="9" width="16.59765625" style="133" customWidth="1"/>
    <col min="10" max="10" width="12.19921875" style="133" bestFit="1" customWidth="1"/>
    <col min="11" max="11" width="12.19921875" style="133" customWidth="1"/>
    <col min="12" max="12" width="14" style="133" customWidth="1"/>
    <col min="13" max="13" width="22.19921875" style="133" customWidth="1"/>
    <col min="14" max="15" width="9.19921875" style="133"/>
    <col min="16" max="16" width="13.59765625" style="133" bestFit="1" customWidth="1"/>
    <col min="17" max="16384" width="9.19921875" style="133"/>
  </cols>
  <sheetData>
    <row r="1" spans="1:13">
      <c r="A1" s="958" t="s">
        <v>2021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</row>
    <row r="2" spans="1:13" ht="27">
      <c r="A2" s="912" t="s">
        <v>124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4"/>
    </row>
    <row r="3" spans="1:13">
      <c r="A3" s="480" t="s">
        <v>94</v>
      </c>
      <c r="B3" s="134"/>
      <c r="C3" s="134"/>
      <c r="D3" s="134"/>
      <c r="E3" s="135" t="s">
        <v>19</v>
      </c>
      <c r="F3" s="510"/>
      <c r="G3" s="137"/>
      <c r="H3" s="135"/>
      <c r="I3" s="135"/>
      <c r="J3" s="135"/>
      <c r="K3" s="135"/>
      <c r="L3" s="135"/>
      <c r="M3" s="135"/>
    </row>
    <row r="4" spans="1:13">
      <c r="A4" s="494" t="s">
        <v>95</v>
      </c>
      <c r="B4" s="138"/>
      <c r="C4" s="138"/>
      <c r="D4" s="138"/>
      <c r="E4" s="41" t="str">
        <f>'6.)ปร.4(ก) งานระบบปรับอากาศ'!E4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41"/>
      <c r="G4" s="41"/>
      <c r="H4" s="41"/>
      <c r="I4" s="41"/>
      <c r="J4" s="41"/>
      <c r="K4" s="41"/>
      <c r="L4" s="41"/>
      <c r="M4" s="41"/>
    </row>
    <row r="5" spans="1:13">
      <c r="A5" s="494"/>
      <c r="B5" s="138"/>
      <c r="C5" s="138"/>
      <c r="D5" s="138"/>
      <c r="E5" s="41" t="str">
        <f>'6.)ปร.4(ก) งานระบบปรับอากาศ'!E5</f>
        <v>สำหรับระเบียงเศรษฐกิจพิเศษภาคเหนือ</v>
      </c>
      <c r="F5" s="41"/>
      <c r="G5" s="41"/>
      <c r="H5" s="41"/>
      <c r="I5" s="41"/>
      <c r="J5" s="41"/>
      <c r="K5" s="41"/>
      <c r="L5" s="41"/>
      <c r="M5" s="41"/>
    </row>
    <row r="6" spans="1:13">
      <c r="A6" s="494" t="s">
        <v>5</v>
      </c>
      <c r="B6" s="138"/>
      <c r="C6" s="138"/>
      <c r="D6" s="138"/>
      <c r="E6" s="41" t="str">
        <f>'6.)ปร.4(ก) งานระบบปรับอากาศ'!E6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51"/>
      <c r="G6" s="52"/>
      <c r="H6" s="41"/>
      <c r="I6" s="138"/>
      <c r="J6" s="138"/>
      <c r="K6" s="138"/>
      <c r="L6" s="41"/>
      <c r="M6" s="41"/>
    </row>
    <row r="7" spans="1:13">
      <c r="A7" s="494" t="s">
        <v>96</v>
      </c>
      <c r="B7" s="139"/>
      <c r="C7" s="139"/>
      <c r="D7" s="139"/>
      <c r="E7" s="41" t="str">
        <f>'6.)ปร.4(ก) งานระบบปรับอากาศ'!E7</f>
        <v>สำนักงานปลัดกระทรวงการอุดมศึกษา วิทยาศาสตร์ วิจัยและนวัตกรรม</v>
      </c>
      <c r="F7" s="51"/>
      <c r="G7" s="52"/>
      <c r="H7" s="41"/>
      <c r="I7" s="532"/>
      <c r="J7" s="532" t="s">
        <v>7</v>
      </c>
      <c r="K7" s="395" t="s">
        <v>97</v>
      </c>
      <c r="L7" s="41"/>
      <c r="M7" s="41"/>
    </row>
    <row r="8" spans="1:13">
      <c r="A8" s="530" t="s">
        <v>98</v>
      </c>
      <c r="B8" s="533"/>
      <c r="C8" s="138"/>
      <c r="D8" s="138"/>
      <c r="E8" s="41" t="s">
        <v>99</v>
      </c>
      <c r="F8" s="51"/>
      <c r="G8" s="52"/>
      <c r="H8" s="41"/>
      <c r="I8" s="534"/>
      <c r="J8" s="534" t="s">
        <v>100</v>
      </c>
      <c r="K8" s="387" t="str">
        <f>'1.)ปร.4(ก)ภูมิทัศน์'!K8</f>
        <v>4 พฤศจิกายน พ.ศ. 2568</v>
      </c>
      <c r="L8" s="419"/>
      <c r="M8" s="419"/>
    </row>
    <row r="9" spans="1:13">
      <c r="A9" s="140"/>
      <c r="C9" s="141"/>
      <c r="D9" s="141"/>
      <c r="M9" s="142" t="s">
        <v>101</v>
      </c>
    </row>
    <row r="10" spans="1:13">
      <c r="A10" s="915" t="s">
        <v>102</v>
      </c>
      <c r="B10" s="917" t="s">
        <v>16</v>
      </c>
      <c r="C10" s="918"/>
      <c r="D10" s="918"/>
      <c r="E10" s="919"/>
      <c r="F10" s="977" t="s">
        <v>103</v>
      </c>
      <c r="G10" s="915" t="s">
        <v>104</v>
      </c>
      <c r="H10" s="898" t="s">
        <v>105</v>
      </c>
      <c r="I10" s="900"/>
      <c r="J10" s="898" t="s">
        <v>106</v>
      </c>
      <c r="K10" s="900"/>
      <c r="L10" s="915" t="s">
        <v>107</v>
      </c>
      <c r="M10" s="915" t="s">
        <v>18</v>
      </c>
    </row>
    <row r="11" spans="1:13">
      <c r="A11" s="916"/>
      <c r="B11" s="920"/>
      <c r="C11" s="921"/>
      <c r="D11" s="921"/>
      <c r="E11" s="922"/>
      <c r="F11" s="978"/>
      <c r="G11" s="916"/>
      <c r="H11" s="144" t="s">
        <v>108</v>
      </c>
      <c r="I11" s="145" t="s">
        <v>109</v>
      </c>
      <c r="J11" s="144" t="s">
        <v>108</v>
      </c>
      <c r="K11" s="145" t="s">
        <v>109</v>
      </c>
      <c r="L11" s="916"/>
      <c r="M11" s="916"/>
    </row>
    <row r="12" spans="1:13">
      <c r="A12" s="146">
        <v>3</v>
      </c>
      <c r="B12" s="147" t="s">
        <v>2019</v>
      </c>
      <c r="C12" s="148"/>
      <c r="D12" s="148"/>
      <c r="E12" s="148"/>
      <c r="F12" s="512"/>
      <c r="G12" s="150"/>
      <c r="H12" s="151"/>
      <c r="I12" s="151"/>
      <c r="J12" s="151"/>
      <c r="K12" s="151"/>
      <c r="L12" s="151"/>
      <c r="M12" s="535"/>
    </row>
    <row r="13" spans="1:13">
      <c r="A13" s="153"/>
      <c r="B13" s="381">
        <v>3.1</v>
      </c>
      <c r="C13" s="530" t="s">
        <v>2022</v>
      </c>
      <c r="D13" s="41"/>
      <c r="E13" s="154"/>
      <c r="F13" s="509"/>
      <c r="G13" s="513"/>
      <c r="H13" s="509"/>
      <c r="I13" s="509"/>
      <c r="J13" s="509"/>
      <c r="K13" s="509"/>
      <c r="L13" s="509"/>
      <c r="M13" s="397"/>
    </row>
    <row r="14" spans="1:13">
      <c r="A14" s="153"/>
      <c r="B14" s="153" t="s">
        <v>427</v>
      </c>
      <c r="C14" s="531" t="s">
        <v>2023</v>
      </c>
      <c r="D14" s="41"/>
      <c r="E14" s="154"/>
      <c r="F14" s="509">
        <f>395*18</f>
        <v>7110</v>
      </c>
      <c r="G14" s="384" t="s">
        <v>139</v>
      </c>
      <c r="H14" s="385"/>
      <c r="I14" s="509">
        <f>F14*H14</f>
        <v>0</v>
      </c>
      <c r="J14" s="509"/>
      <c r="K14" s="509">
        <f>F14*J14</f>
        <v>0</v>
      </c>
      <c r="L14" s="509">
        <f>I14+K14</f>
        <v>0</v>
      </c>
      <c r="M14" s="397"/>
    </row>
    <row r="15" spans="1:13">
      <c r="A15" s="398"/>
      <c r="B15" s="417"/>
      <c r="C15" s="478" t="s">
        <v>30</v>
      </c>
      <c r="D15" s="137"/>
      <c r="E15" s="399"/>
      <c r="F15" s="548"/>
      <c r="G15" s="399"/>
      <c r="H15" s="579"/>
      <c r="I15" s="509"/>
      <c r="J15" s="509"/>
      <c r="K15" s="509"/>
      <c r="L15" s="509"/>
      <c r="M15" s="514"/>
    </row>
    <row r="16" spans="1:13" s="592" customFormat="1">
      <c r="A16" s="398"/>
      <c r="B16" s="398"/>
      <c r="C16" s="135" t="s">
        <v>2024</v>
      </c>
      <c r="D16" s="137"/>
      <c r="E16" s="399"/>
      <c r="F16" s="579"/>
      <c r="G16" s="536"/>
      <c r="H16" s="579"/>
      <c r="I16" s="579"/>
      <c r="J16" s="579"/>
      <c r="K16" s="579"/>
      <c r="L16" s="579"/>
      <c r="M16" s="479"/>
    </row>
    <row r="17" spans="1:13" s="547" customFormat="1">
      <c r="A17" s="398"/>
      <c r="B17" s="398"/>
      <c r="C17" s="135"/>
      <c r="D17" s="137"/>
      <c r="E17" s="399"/>
      <c r="F17" s="509"/>
      <c r="G17" s="536"/>
      <c r="H17" s="509"/>
      <c r="I17" s="509"/>
      <c r="J17" s="509"/>
      <c r="K17" s="509"/>
      <c r="L17" s="509"/>
      <c r="M17" s="479"/>
    </row>
    <row r="18" spans="1:13">
      <c r="A18" s="153"/>
      <c r="B18" s="398"/>
      <c r="C18" s="537"/>
      <c r="D18" s="160"/>
      <c r="E18" s="154"/>
      <c r="F18" s="521"/>
      <c r="G18" s="536"/>
      <c r="H18" s="518"/>
      <c r="I18" s="452"/>
      <c r="J18" s="518"/>
      <c r="K18" s="452"/>
      <c r="L18" s="520"/>
      <c r="M18" s="508"/>
    </row>
    <row r="19" spans="1:13">
      <c r="A19" s="167"/>
      <c r="B19" s="898" t="s">
        <v>2020</v>
      </c>
      <c r="C19" s="899"/>
      <c r="D19" s="899"/>
      <c r="E19" s="899"/>
      <c r="F19" s="899"/>
      <c r="G19" s="899"/>
      <c r="H19" s="900"/>
      <c r="I19" s="168">
        <f>SUM(I13:I18)</f>
        <v>0</v>
      </c>
      <c r="J19" s="169"/>
      <c r="K19" s="168">
        <f>SUM(K13:K18)</f>
        <v>0</v>
      </c>
      <c r="L19" s="168">
        <f>SUM(L13:L18)</f>
        <v>0</v>
      </c>
      <c r="M19" s="169"/>
    </row>
    <row r="20" spans="1:13">
      <c r="A20" s="170"/>
      <c r="B20" s="171"/>
      <c r="C20" s="171"/>
      <c r="D20" s="171"/>
      <c r="E20" s="171"/>
      <c r="F20" s="522"/>
      <c r="G20" s="173"/>
      <c r="H20" s="523"/>
      <c r="I20" s="523"/>
      <c r="J20" s="523"/>
      <c r="K20" s="523"/>
      <c r="L20" s="524"/>
      <c r="M20" s="171"/>
    </row>
  </sheetData>
  <mergeCells count="11">
    <mergeCell ref="B19:H19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AAF2F-BDA2-4194-ADEC-CFE8ED92C2C1}">
  <dimension ref="A1:AD35"/>
  <sheetViews>
    <sheetView topLeftCell="A7" workbookViewId="0">
      <selection activeCell="V19" sqref="V19"/>
    </sheetView>
  </sheetViews>
  <sheetFormatPr baseColWidth="10" defaultColWidth="9" defaultRowHeight="23"/>
  <cols>
    <col min="1" max="1" width="13" style="251" customWidth="1"/>
    <col min="2" max="2" width="12.796875" style="251" customWidth="1"/>
    <col min="3" max="3" width="3.796875" style="251" customWidth="1"/>
    <col min="4" max="4" width="9.3984375" style="251" bestFit="1" customWidth="1"/>
    <col min="5" max="5" width="2.796875" style="251" customWidth="1"/>
    <col min="6" max="6" width="3.796875" style="251" customWidth="1"/>
    <col min="7" max="7" width="5.796875" style="251" customWidth="1"/>
    <col min="8" max="8" width="3.796875" style="251" customWidth="1"/>
    <col min="9" max="9" width="5.796875" style="251" customWidth="1"/>
    <col min="10" max="12" width="3.796875" style="251" customWidth="1"/>
    <col min="13" max="13" width="5.796875" style="251" customWidth="1"/>
    <col min="14" max="14" width="3.796875" style="251" customWidth="1"/>
    <col min="15" max="15" width="5.796875" style="251" customWidth="1"/>
    <col min="16" max="17" width="3.796875" style="251" customWidth="1"/>
    <col min="18" max="18" width="2.796875" style="251" customWidth="1"/>
    <col min="19" max="19" width="8.796875" style="251" customWidth="1"/>
    <col min="20" max="21" width="9.3984375" style="251" bestFit="1" customWidth="1"/>
    <col min="22" max="22" width="25.3984375" style="251" customWidth="1"/>
    <col min="23" max="256" width="9.3984375" style="251" bestFit="1" customWidth="1"/>
    <col min="257" max="16384" width="9" style="251"/>
  </cols>
  <sheetData>
    <row r="1" spans="1:22" ht="30">
      <c r="A1" s="983" t="s">
        <v>2025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  <c r="S1" s="250"/>
    </row>
    <row r="2" spans="1:22" ht="30">
      <c r="A2" s="984" t="s">
        <v>2026</v>
      </c>
      <c r="B2" s="983"/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983"/>
      <c r="N2" s="983"/>
      <c r="O2" s="983"/>
      <c r="P2" s="983"/>
      <c r="Q2" s="983"/>
      <c r="R2" s="983"/>
    </row>
    <row r="4" spans="1:22">
      <c r="A4" s="251" t="s">
        <v>2027</v>
      </c>
    </row>
    <row r="5" spans="1:22" hidden="1">
      <c r="A5" s="252" t="s">
        <v>2028</v>
      </c>
      <c r="B5" s="251" t="s">
        <v>2029</v>
      </c>
      <c r="K5" s="253" t="s">
        <v>2030</v>
      </c>
      <c r="O5" s="253" t="s">
        <v>2031</v>
      </c>
      <c r="R5" s="251" t="s">
        <v>2032</v>
      </c>
    </row>
    <row r="6" spans="1:22">
      <c r="A6" s="252" t="s">
        <v>2028</v>
      </c>
      <c r="B6" s="985" t="s">
        <v>2033</v>
      </c>
      <c r="C6" s="986" t="s">
        <v>2030</v>
      </c>
      <c r="D6" s="986" t="s">
        <v>2034</v>
      </c>
      <c r="F6" s="256" t="s">
        <v>2035</v>
      </c>
      <c r="G6" s="257" t="s">
        <v>2036</v>
      </c>
      <c r="H6" s="257" t="s">
        <v>2037</v>
      </c>
      <c r="I6" s="257" t="s">
        <v>2038</v>
      </c>
      <c r="J6" s="258" t="s">
        <v>2039</v>
      </c>
      <c r="K6" s="259"/>
      <c r="L6" s="256" t="s">
        <v>2035</v>
      </c>
      <c r="M6" s="257" t="s">
        <v>2031</v>
      </c>
      <c r="N6" s="257" t="s">
        <v>2037</v>
      </c>
      <c r="O6" s="257" t="s">
        <v>2040</v>
      </c>
      <c r="P6" s="258" t="s">
        <v>2039</v>
      </c>
    </row>
    <row r="7" spans="1:22">
      <c r="A7" s="252"/>
      <c r="B7" s="985"/>
      <c r="C7" s="986"/>
      <c r="D7" s="986"/>
      <c r="F7" s="252"/>
      <c r="G7" s="252"/>
      <c r="H7" s="252" t="s">
        <v>2035</v>
      </c>
      <c r="I7" s="260" t="s">
        <v>2041</v>
      </c>
      <c r="J7" s="252"/>
      <c r="K7" s="260" t="s">
        <v>2037</v>
      </c>
      <c r="L7" s="252"/>
      <c r="M7" s="260" t="s">
        <v>2040</v>
      </c>
      <c r="N7" s="261" t="s">
        <v>2039</v>
      </c>
      <c r="O7" s="252"/>
      <c r="P7" s="252"/>
      <c r="Q7" s="252"/>
    </row>
    <row r="8" spans="1:22">
      <c r="A8" s="252"/>
      <c r="B8" s="254"/>
      <c r="C8" s="255"/>
      <c r="D8" s="255"/>
      <c r="F8" s="252"/>
      <c r="G8" s="252"/>
      <c r="H8" s="252"/>
      <c r="I8" s="260"/>
      <c r="J8" s="252"/>
      <c r="K8" s="260"/>
      <c r="L8" s="252"/>
      <c r="M8" s="260"/>
      <c r="N8" s="261"/>
      <c r="O8" s="252"/>
      <c r="P8" s="252"/>
      <c r="Q8" s="252"/>
    </row>
    <row r="9" spans="1:22">
      <c r="A9" s="252" t="s">
        <v>67</v>
      </c>
      <c r="B9" s="251" t="s">
        <v>2042</v>
      </c>
      <c r="K9" s="253" t="s">
        <v>2030</v>
      </c>
      <c r="N9" s="987">
        <f>'ปร.5(ก)'!F21</f>
        <v>0</v>
      </c>
      <c r="O9" s="987"/>
      <c r="P9" s="987"/>
      <c r="Q9" s="987"/>
      <c r="R9" s="251" t="s">
        <v>2032</v>
      </c>
    </row>
    <row r="10" spans="1:22">
      <c r="K10" s="253"/>
      <c r="N10" s="982"/>
      <c r="O10" s="982"/>
      <c r="P10" s="982"/>
      <c r="Q10" s="982"/>
    </row>
    <row r="11" spans="1:22">
      <c r="K11" s="253"/>
      <c r="P11" s="253"/>
    </row>
    <row r="12" spans="1:22">
      <c r="B12" s="988" t="s">
        <v>2043</v>
      </c>
      <c r="C12" s="988"/>
      <c r="D12" s="988"/>
      <c r="E12" s="988"/>
      <c r="F12" s="988"/>
      <c r="G12" s="988"/>
      <c r="H12" s="988"/>
      <c r="K12" s="260" t="s">
        <v>2030</v>
      </c>
      <c r="N12" s="982">
        <f>N9</f>
        <v>0</v>
      </c>
      <c r="O12" s="982"/>
      <c r="P12" s="982"/>
      <c r="Q12" s="982"/>
      <c r="R12" s="252" t="s">
        <v>2032</v>
      </c>
    </row>
    <row r="14" spans="1:22">
      <c r="A14" s="252" t="s">
        <v>2044</v>
      </c>
      <c r="B14" s="251" t="s">
        <v>74</v>
      </c>
      <c r="E14" s="989">
        <v>0</v>
      </c>
      <c r="F14" s="989"/>
      <c r="I14" s="251" t="s">
        <v>80</v>
      </c>
      <c r="O14" s="262">
        <v>7.0000000000000007E-2</v>
      </c>
      <c r="P14" s="251" t="s">
        <v>2045</v>
      </c>
    </row>
    <row r="15" spans="1:22">
      <c r="B15" s="251" t="s">
        <v>78</v>
      </c>
      <c r="E15" s="989">
        <v>0</v>
      </c>
      <c r="F15" s="989"/>
      <c r="I15" s="251" t="s">
        <v>82</v>
      </c>
      <c r="O15" s="262">
        <v>7.0000000000000007E-2</v>
      </c>
    </row>
    <row r="16" spans="1:22">
      <c r="V16" s="263"/>
    </row>
    <row r="17" spans="1:30">
      <c r="A17" s="252" t="s">
        <v>2046</v>
      </c>
      <c r="B17" s="251" t="s">
        <v>2029</v>
      </c>
      <c r="H17" s="253" t="s">
        <v>2030</v>
      </c>
      <c r="I17" s="253" t="s">
        <v>2031</v>
      </c>
      <c r="L17" s="253" t="s">
        <v>2030</v>
      </c>
      <c r="N17" s="982">
        <f>N9</f>
        <v>0</v>
      </c>
      <c r="O17" s="982"/>
      <c r="P17" s="982"/>
      <c r="Q17" s="982"/>
      <c r="R17" s="251" t="s">
        <v>2032</v>
      </c>
    </row>
    <row r="18" spans="1:30">
      <c r="B18" s="251" t="s">
        <v>2047</v>
      </c>
      <c r="H18" s="253" t="s">
        <v>2030</v>
      </c>
      <c r="I18" s="253" t="s">
        <v>2040</v>
      </c>
      <c r="L18" s="253" t="s">
        <v>2030</v>
      </c>
      <c r="N18" s="987">
        <v>300000000</v>
      </c>
      <c r="O18" s="987"/>
      <c r="P18" s="987"/>
      <c r="Q18" s="987"/>
      <c r="R18" s="251" t="s">
        <v>2032</v>
      </c>
    </row>
    <row r="19" spans="1:30">
      <c r="B19" s="251" t="s">
        <v>2048</v>
      </c>
      <c r="H19" s="253" t="s">
        <v>2030</v>
      </c>
      <c r="I19" s="253" t="s">
        <v>2041</v>
      </c>
      <c r="L19" s="253" t="s">
        <v>2030</v>
      </c>
      <c r="N19" s="987">
        <v>350000000</v>
      </c>
      <c r="O19" s="987"/>
      <c r="P19" s="987"/>
      <c r="Q19" s="987"/>
      <c r="R19" s="251" t="s">
        <v>2032</v>
      </c>
    </row>
    <row r="20" spans="1:30">
      <c r="B20" s="251" t="s">
        <v>2049</v>
      </c>
      <c r="H20" s="253" t="s">
        <v>2030</v>
      </c>
      <c r="I20" s="253" t="s">
        <v>2036</v>
      </c>
      <c r="L20" s="253" t="s">
        <v>2030</v>
      </c>
      <c r="N20" s="997">
        <v>1.1969000000000001</v>
      </c>
      <c r="O20" s="997"/>
      <c r="P20" s="997"/>
      <c r="Q20" s="997"/>
    </row>
    <row r="21" spans="1:30">
      <c r="B21" s="251" t="s">
        <v>2050</v>
      </c>
      <c r="H21" s="253" t="s">
        <v>2030</v>
      </c>
      <c r="I21" s="253" t="s">
        <v>2038</v>
      </c>
      <c r="L21" s="253" t="s">
        <v>2030</v>
      </c>
      <c r="N21" s="997">
        <v>1.1883999999999999</v>
      </c>
      <c r="O21" s="997"/>
      <c r="P21" s="997"/>
      <c r="Q21" s="997"/>
    </row>
    <row r="23" spans="1:30">
      <c r="A23" s="985" t="s">
        <v>2051</v>
      </c>
      <c r="B23" s="985" t="s">
        <v>2033</v>
      </c>
      <c r="C23" s="986" t="s">
        <v>2030</v>
      </c>
      <c r="D23" s="990" t="str">
        <f>N20&amp;"-"</f>
        <v>1.1969-</v>
      </c>
      <c r="F23" s="991" t="str">
        <f>"("&amp;N20&amp;"-"&amp;N21&amp;")"</f>
        <v>(1.1969-1.1884)</v>
      </c>
      <c r="G23" s="991"/>
      <c r="H23" s="991"/>
      <c r="I23" s="991"/>
      <c r="J23" s="257" t="s">
        <v>2052</v>
      </c>
      <c r="K23" s="998" t="str">
        <f>"("&amp;TEXT(N17,"#,##0.00")&amp;"-"&amp;TEXT(N18,"#,##0.00")&amp;")"</f>
        <v>(0.00-300,000,000.00)</v>
      </c>
      <c r="L23" s="998"/>
      <c r="M23" s="998"/>
      <c r="N23" s="998"/>
      <c r="O23" s="998"/>
      <c r="P23" s="998"/>
      <c r="Q23" s="998"/>
    </row>
    <row r="24" spans="1:30">
      <c r="A24" s="985"/>
      <c r="B24" s="985"/>
      <c r="C24" s="986"/>
      <c r="D24" s="986"/>
      <c r="F24" s="252"/>
      <c r="G24" s="252"/>
      <c r="H24" s="992" t="str">
        <f>"("&amp;TEXT(N19,"#,##0.00")&amp;"-"&amp;TEXT(N18,"#,##0.00")&amp;")"</f>
        <v>(350,000,000.00-300,000,000.00)</v>
      </c>
      <c r="I24" s="992"/>
      <c r="J24" s="992"/>
      <c r="K24" s="992"/>
      <c r="L24" s="992"/>
      <c r="M24" s="992"/>
      <c r="N24" s="992"/>
      <c r="O24" s="252"/>
      <c r="P24" s="252"/>
      <c r="Q24" s="252"/>
    </row>
    <row r="25" spans="1:30" ht="24" thickBot="1">
      <c r="C25" s="264"/>
    </row>
    <row r="26" spans="1:30" ht="24" thickBot="1">
      <c r="B26" s="252" t="s">
        <v>2053</v>
      </c>
      <c r="C26" s="265" t="s">
        <v>2030</v>
      </c>
      <c r="D26" s="266" t="str">
        <f>D23</f>
        <v>1.1969-</v>
      </c>
      <c r="E26" s="993">
        <f>(((N20-N21)*(N17-N18))/(N19-N18))</f>
        <v>-5.1000000000001044E-2</v>
      </c>
      <c r="F26" s="993"/>
      <c r="G26" s="993"/>
      <c r="H26" s="993"/>
      <c r="I26" s="267"/>
      <c r="J26" s="267"/>
      <c r="K26" s="267"/>
      <c r="N26" s="994">
        <f>FLOOR(V26,0.0001)</f>
        <v>1.2479</v>
      </c>
      <c r="O26" s="995"/>
      <c r="P26" s="995"/>
      <c r="Q26" s="996"/>
      <c r="V26" s="268">
        <f>N20-E26</f>
        <v>1.2479000000000011</v>
      </c>
    </row>
    <row r="28" spans="1:30">
      <c r="M28" s="988"/>
      <c r="N28" s="988"/>
      <c r="O28" s="988"/>
      <c r="P28" s="988"/>
      <c r="Q28" s="988"/>
      <c r="R28" s="988"/>
      <c r="S28" s="988"/>
    </row>
    <row r="29" spans="1:30">
      <c r="B29" s="269"/>
      <c r="C29" s="269"/>
      <c r="D29" s="269"/>
      <c r="E29" s="269"/>
      <c r="F29" s="269"/>
      <c r="G29" s="269"/>
      <c r="H29" s="269"/>
      <c r="L29" s="269"/>
      <c r="M29" s="269"/>
      <c r="N29" s="269"/>
      <c r="O29" s="269"/>
      <c r="P29" s="269"/>
      <c r="Q29" s="269"/>
      <c r="R29" s="269"/>
      <c r="S29" s="260"/>
      <c r="T29" s="252"/>
      <c r="AC29" s="269"/>
      <c r="AD29" s="260"/>
    </row>
    <row r="31" spans="1:30">
      <c r="B31" s="270"/>
      <c r="C31" s="270"/>
      <c r="L31" s="270"/>
      <c r="M31" s="270"/>
    </row>
    <row r="33" spans="2:19">
      <c r="B33" s="269"/>
      <c r="C33" s="269"/>
      <c r="D33" s="269"/>
      <c r="E33" s="269"/>
      <c r="F33" s="269"/>
      <c r="G33" s="269"/>
      <c r="H33" s="269"/>
      <c r="L33" s="269"/>
      <c r="M33" s="269"/>
      <c r="N33" s="269"/>
      <c r="O33" s="269"/>
      <c r="P33" s="269"/>
      <c r="Q33" s="269"/>
    </row>
    <row r="34" spans="2:19">
      <c r="S34" s="251" t="s">
        <v>867</v>
      </c>
    </row>
    <row r="35" spans="2:19">
      <c r="B35" s="271"/>
      <c r="C35" s="270"/>
      <c r="L35" s="270"/>
      <c r="M35" s="270"/>
    </row>
  </sheetData>
  <mergeCells count="26">
    <mergeCell ref="E26:H26"/>
    <mergeCell ref="N26:Q26"/>
    <mergeCell ref="M28:S28"/>
    <mergeCell ref="N18:Q18"/>
    <mergeCell ref="N19:Q19"/>
    <mergeCell ref="N20:Q20"/>
    <mergeCell ref="N21:Q21"/>
    <mergeCell ref="K23:Q23"/>
    <mergeCell ref="A23:A24"/>
    <mergeCell ref="B23:B24"/>
    <mergeCell ref="C23:C24"/>
    <mergeCell ref="D23:D24"/>
    <mergeCell ref="F23:I23"/>
    <mergeCell ref="H24:N24"/>
    <mergeCell ref="N17:Q17"/>
    <mergeCell ref="A1:R1"/>
    <mergeCell ref="A2:R2"/>
    <mergeCell ref="B6:B7"/>
    <mergeCell ref="C6:C7"/>
    <mergeCell ref="D6:D7"/>
    <mergeCell ref="N9:Q9"/>
    <mergeCell ref="N10:Q10"/>
    <mergeCell ref="B12:H12"/>
    <mergeCell ref="N12:Q12"/>
    <mergeCell ref="E14:F14"/>
    <mergeCell ref="E15:F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opLeftCell="A13" workbookViewId="0">
      <selection activeCell="N17" sqref="N17:Q17"/>
    </sheetView>
  </sheetViews>
  <sheetFormatPr baseColWidth="10" defaultColWidth="9" defaultRowHeight="23"/>
  <cols>
    <col min="1" max="1" width="13" style="251" customWidth="1"/>
    <col min="2" max="2" width="12.59765625" style="251" customWidth="1"/>
    <col min="3" max="3" width="3.59765625" style="251" customWidth="1"/>
    <col min="4" max="4" width="9.3984375" style="251" bestFit="1" customWidth="1"/>
    <col min="5" max="5" width="2.59765625" style="251" customWidth="1"/>
    <col min="6" max="6" width="3.59765625" style="251" customWidth="1"/>
    <col min="7" max="7" width="5.59765625" style="251" customWidth="1"/>
    <col min="8" max="8" width="3.59765625" style="251" customWidth="1"/>
    <col min="9" max="9" width="5.59765625" style="251" customWidth="1"/>
    <col min="10" max="12" width="3.59765625" style="251" customWidth="1"/>
    <col min="13" max="13" width="5.59765625" style="251" customWidth="1"/>
    <col min="14" max="14" width="3.59765625" style="251" customWidth="1"/>
    <col min="15" max="15" width="5.59765625" style="251" customWidth="1"/>
    <col min="16" max="17" width="3.59765625" style="251" customWidth="1"/>
    <col min="18" max="18" width="2.59765625" style="251" customWidth="1"/>
    <col min="19" max="19" width="8.59765625" style="251" customWidth="1"/>
    <col min="20" max="21" width="9.3984375" style="251" bestFit="1" customWidth="1"/>
    <col min="22" max="22" width="25.3984375" style="251" customWidth="1"/>
    <col min="23" max="256" width="9.3984375" style="251" bestFit="1" customWidth="1"/>
    <col min="257" max="16384" width="9" style="251"/>
  </cols>
  <sheetData>
    <row r="1" spans="1:22" ht="30">
      <c r="A1" s="983" t="s">
        <v>2025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  <c r="S1" s="250"/>
    </row>
    <row r="2" spans="1:22" ht="30">
      <c r="A2" s="984" t="str">
        <f>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B2" s="983"/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983"/>
      <c r="N2" s="983"/>
      <c r="O2" s="983"/>
      <c r="P2" s="983"/>
      <c r="Q2" s="983"/>
      <c r="R2" s="983"/>
    </row>
    <row r="4" spans="1:22">
      <c r="A4" s="251" t="s">
        <v>2027</v>
      </c>
    </row>
    <row r="5" spans="1:22" hidden="1">
      <c r="A5" s="252" t="s">
        <v>2028</v>
      </c>
      <c r="B5" s="251" t="s">
        <v>2029</v>
      </c>
      <c r="K5" s="253" t="s">
        <v>2030</v>
      </c>
      <c r="O5" s="253" t="s">
        <v>2031</v>
      </c>
      <c r="R5" s="251" t="s">
        <v>2032</v>
      </c>
    </row>
    <row r="6" spans="1:22">
      <c r="A6" s="252" t="s">
        <v>2028</v>
      </c>
      <c r="B6" s="985" t="s">
        <v>2033</v>
      </c>
      <c r="C6" s="986" t="s">
        <v>2030</v>
      </c>
      <c r="D6" s="986" t="s">
        <v>2034</v>
      </c>
      <c r="F6" s="256" t="s">
        <v>2035</v>
      </c>
      <c r="G6" s="257" t="s">
        <v>2036</v>
      </c>
      <c r="H6" s="257" t="s">
        <v>2037</v>
      </c>
      <c r="I6" s="257" t="s">
        <v>2038</v>
      </c>
      <c r="J6" s="258" t="s">
        <v>2039</v>
      </c>
      <c r="K6" s="259"/>
      <c r="L6" s="256" t="s">
        <v>2035</v>
      </c>
      <c r="M6" s="257" t="s">
        <v>2031</v>
      </c>
      <c r="N6" s="257" t="s">
        <v>2037</v>
      </c>
      <c r="O6" s="257" t="s">
        <v>2040</v>
      </c>
      <c r="P6" s="258" t="s">
        <v>2039</v>
      </c>
    </row>
    <row r="7" spans="1:22">
      <c r="A7" s="252"/>
      <c r="B7" s="985"/>
      <c r="C7" s="986"/>
      <c r="D7" s="986"/>
      <c r="F7" s="252"/>
      <c r="G7" s="252"/>
      <c r="H7" s="252" t="s">
        <v>2035</v>
      </c>
      <c r="I7" s="260" t="s">
        <v>2041</v>
      </c>
      <c r="J7" s="252"/>
      <c r="K7" s="260" t="s">
        <v>2037</v>
      </c>
      <c r="L7" s="252"/>
      <c r="M7" s="260" t="s">
        <v>2040</v>
      </c>
      <c r="N7" s="261" t="s">
        <v>2039</v>
      </c>
      <c r="O7" s="252"/>
      <c r="P7" s="252"/>
      <c r="Q7" s="252"/>
    </row>
    <row r="8" spans="1:22">
      <c r="A8" s="252"/>
      <c r="B8" s="254"/>
      <c r="C8" s="255"/>
      <c r="D8" s="255"/>
      <c r="F8" s="252"/>
      <c r="G8" s="252"/>
      <c r="H8" s="252"/>
      <c r="I8" s="260"/>
      <c r="J8" s="252"/>
      <c r="K8" s="260"/>
      <c r="L8" s="252"/>
      <c r="M8" s="260"/>
      <c r="N8" s="261"/>
      <c r="O8" s="252"/>
      <c r="P8" s="252"/>
      <c r="Q8" s="252"/>
    </row>
    <row r="9" spans="1:22">
      <c r="A9" s="252" t="s">
        <v>67</v>
      </c>
      <c r="B9" s="251" t="s">
        <v>2042</v>
      </c>
      <c r="K9" s="253" t="s">
        <v>2030</v>
      </c>
      <c r="N9" s="987">
        <f>'ปร.5(ก)'!F21</f>
        <v>0</v>
      </c>
      <c r="O9" s="987"/>
      <c r="P9" s="987"/>
      <c r="Q9" s="987"/>
      <c r="R9" s="251" t="s">
        <v>2032</v>
      </c>
    </row>
    <row r="10" spans="1:22">
      <c r="K10" s="253"/>
      <c r="N10" s="982"/>
      <c r="O10" s="982"/>
      <c r="P10" s="982"/>
      <c r="Q10" s="982"/>
    </row>
    <row r="11" spans="1:22">
      <c r="K11" s="253"/>
      <c r="P11" s="253"/>
    </row>
    <row r="12" spans="1:22">
      <c r="B12" s="988" t="s">
        <v>2043</v>
      </c>
      <c r="C12" s="988"/>
      <c r="D12" s="988"/>
      <c r="E12" s="988"/>
      <c r="F12" s="988"/>
      <c r="G12" s="988"/>
      <c r="H12" s="988"/>
      <c r="K12" s="260" t="s">
        <v>2030</v>
      </c>
      <c r="N12" s="982">
        <f>N9</f>
        <v>0</v>
      </c>
      <c r="O12" s="982"/>
      <c r="P12" s="982"/>
      <c r="Q12" s="982"/>
      <c r="R12" s="252" t="s">
        <v>2032</v>
      </c>
    </row>
    <row r="14" spans="1:22">
      <c r="A14" s="252" t="s">
        <v>2044</v>
      </c>
      <c r="B14" s="251" t="s">
        <v>74</v>
      </c>
      <c r="E14" s="989">
        <v>0</v>
      </c>
      <c r="F14" s="989"/>
      <c r="I14" s="251" t="s">
        <v>80</v>
      </c>
      <c r="O14" s="262">
        <v>7.0000000000000007E-2</v>
      </c>
      <c r="P14" s="251" t="s">
        <v>2045</v>
      </c>
    </row>
    <row r="15" spans="1:22">
      <c r="B15" s="251" t="s">
        <v>78</v>
      </c>
      <c r="E15" s="989">
        <v>0</v>
      </c>
      <c r="F15" s="989"/>
      <c r="I15" s="251" t="s">
        <v>82</v>
      </c>
      <c r="O15" s="262">
        <v>7.0000000000000007E-2</v>
      </c>
    </row>
    <row r="16" spans="1:22">
      <c r="V16" s="263"/>
    </row>
    <row r="17" spans="1:30">
      <c r="A17" s="252" t="s">
        <v>2046</v>
      </c>
      <c r="B17" s="251" t="s">
        <v>2029</v>
      </c>
      <c r="H17" s="253" t="s">
        <v>2030</v>
      </c>
      <c r="I17" s="253" t="s">
        <v>2031</v>
      </c>
      <c r="L17" s="253" t="s">
        <v>2030</v>
      </c>
      <c r="N17" s="982">
        <f>N9</f>
        <v>0</v>
      </c>
      <c r="O17" s="982"/>
      <c r="P17" s="982"/>
      <c r="Q17" s="982"/>
      <c r="R17" s="251" t="s">
        <v>2032</v>
      </c>
    </row>
    <row r="18" spans="1:30">
      <c r="B18" s="251" t="s">
        <v>2047</v>
      </c>
      <c r="H18" s="253" t="s">
        <v>2030</v>
      </c>
      <c r="I18" s="253" t="s">
        <v>2040</v>
      </c>
      <c r="L18" s="253" t="s">
        <v>2030</v>
      </c>
      <c r="N18" s="987">
        <v>350000000</v>
      </c>
      <c r="O18" s="987"/>
      <c r="P18" s="987"/>
      <c r="Q18" s="987"/>
      <c r="R18" s="251" t="s">
        <v>2032</v>
      </c>
    </row>
    <row r="19" spans="1:30">
      <c r="B19" s="251" t="s">
        <v>2048</v>
      </c>
      <c r="H19" s="253" t="s">
        <v>2030</v>
      </c>
      <c r="I19" s="253" t="s">
        <v>2041</v>
      </c>
      <c r="L19" s="253" t="s">
        <v>2030</v>
      </c>
      <c r="N19" s="987">
        <v>400000000</v>
      </c>
      <c r="O19" s="987"/>
      <c r="P19" s="987"/>
      <c r="Q19" s="987"/>
      <c r="R19" s="251" t="s">
        <v>2032</v>
      </c>
    </row>
    <row r="20" spans="1:30">
      <c r="B20" s="251" t="s">
        <v>2049</v>
      </c>
      <c r="H20" s="253" t="s">
        <v>2030</v>
      </c>
      <c r="I20" s="253" t="s">
        <v>2036</v>
      </c>
      <c r="L20" s="253" t="s">
        <v>2030</v>
      </c>
      <c r="N20" s="997">
        <v>1.1883999999999999</v>
      </c>
      <c r="O20" s="997"/>
      <c r="P20" s="997"/>
      <c r="Q20" s="997"/>
    </row>
    <row r="21" spans="1:30">
      <c r="B21" s="251" t="s">
        <v>2050</v>
      </c>
      <c r="H21" s="253" t="s">
        <v>2030</v>
      </c>
      <c r="I21" s="253" t="s">
        <v>2038</v>
      </c>
      <c r="L21" s="253" t="s">
        <v>2030</v>
      </c>
      <c r="N21" s="997">
        <v>1.1887000000000001</v>
      </c>
      <c r="O21" s="997"/>
      <c r="P21" s="997"/>
      <c r="Q21" s="997"/>
    </row>
    <row r="23" spans="1:30">
      <c r="A23" s="985" t="s">
        <v>2051</v>
      </c>
      <c r="B23" s="985" t="s">
        <v>2033</v>
      </c>
      <c r="C23" s="986" t="s">
        <v>2030</v>
      </c>
      <c r="D23" s="990" t="str">
        <f>N20&amp;"-"</f>
        <v>1.1884-</v>
      </c>
      <c r="F23" s="991" t="str">
        <f>"("&amp;N20&amp;"-"&amp;N21&amp;")"</f>
        <v>(1.1884-1.1887)</v>
      </c>
      <c r="G23" s="991"/>
      <c r="H23" s="991"/>
      <c r="I23" s="991"/>
      <c r="J23" s="257" t="s">
        <v>2052</v>
      </c>
      <c r="K23" s="998" t="str">
        <f>"("&amp;TEXT(N17,"#,##0.00")&amp;"-"&amp;TEXT(N18,"#,##0.00")&amp;")"</f>
        <v>(0.00-350,000,000.00)</v>
      </c>
      <c r="L23" s="998"/>
      <c r="M23" s="998"/>
      <c r="N23" s="998"/>
      <c r="O23" s="998"/>
      <c r="P23" s="998"/>
      <c r="Q23" s="998"/>
    </row>
    <row r="24" spans="1:30">
      <c r="A24" s="985"/>
      <c r="B24" s="985"/>
      <c r="C24" s="986"/>
      <c r="D24" s="986"/>
      <c r="F24" s="252"/>
      <c r="G24" s="252"/>
      <c r="H24" s="992" t="str">
        <f>"("&amp;TEXT(N19,"#,##0.00")&amp;"-"&amp;TEXT(N18,"#,##0.00")&amp;")"</f>
        <v>(400,000,000.00-350,000,000.00)</v>
      </c>
      <c r="I24" s="992"/>
      <c r="J24" s="992"/>
      <c r="K24" s="992"/>
      <c r="L24" s="992"/>
      <c r="M24" s="992"/>
      <c r="N24" s="992"/>
      <c r="O24" s="252"/>
      <c r="P24" s="252"/>
      <c r="Q24" s="252"/>
    </row>
    <row r="25" spans="1:30" ht="24" thickBot="1">
      <c r="C25" s="264"/>
    </row>
    <row r="26" spans="1:30" ht="24" thickBot="1">
      <c r="B26" s="252" t="s">
        <v>2053</v>
      </c>
      <c r="C26" s="265" t="s">
        <v>2030</v>
      </c>
      <c r="D26" s="266" t="str">
        <f>D23</f>
        <v>1.1884-</v>
      </c>
      <c r="E26" s="993">
        <f>(((N20-N21)*(N17-N18))/(N19-N18))</f>
        <v>2.100000000001323E-3</v>
      </c>
      <c r="F26" s="993"/>
      <c r="G26" s="993"/>
      <c r="H26" s="993"/>
      <c r="I26" s="267"/>
      <c r="J26" s="267"/>
      <c r="K26" s="267"/>
      <c r="N26" s="994">
        <f>FLOOR(V26,0.0001)</f>
        <v>1.1863000000000001</v>
      </c>
      <c r="O26" s="995"/>
      <c r="P26" s="995"/>
      <c r="Q26" s="996"/>
      <c r="V26" s="268">
        <f>N20-E26</f>
        <v>1.1862999999999986</v>
      </c>
    </row>
    <row r="28" spans="1:30">
      <c r="M28" s="988"/>
      <c r="N28" s="988"/>
      <c r="O28" s="988"/>
      <c r="P28" s="988"/>
      <c r="Q28" s="988"/>
      <c r="R28" s="988"/>
      <c r="S28" s="988"/>
    </row>
    <row r="29" spans="1:30">
      <c r="B29" s="269"/>
      <c r="C29" s="269"/>
      <c r="D29" s="269"/>
      <c r="E29" s="269"/>
      <c r="F29" s="269"/>
      <c r="G29" s="269"/>
      <c r="H29" s="269"/>
      <c r="L29" s="269"/>
      <c r="M29" s="269"/>
      <c r="N29" s="269"/>
      <c r="O29" s="269"/>
      <c r="P29" s="269"/>
      <c r="Q29" s="269"/>
      <c r="R29" s="269"/>
      <c r="S29" s="260"/>
      <c r="T29" s="252"/>
      <c r="AC29" s="269"/>
      <c r="AD29" s="260"/>
    </row>
    <row r="31" spans="1:30">
      <c r="B31" s="270"/>
      <c r="C31" s="270"/>
      <c r="L31" s="270"/>
      <c r="M31" s="270"/>
    </row>
    <row r="33" spans="2:19">
      <c r="B33" s="269"/>
      <c r="C33" s="269"/>
      <c r="D33" s="269"/>
      <c r="E33" s="269"/>
      <c r="F33" s="269"/>
      <c r="G33" s="269"/>
      <c r="H33" s="269"/>
      <c r="L33" s="269"/>
      <c r="M33" s="269"/>
      <c r="N33" s="269"/>
      <c r="O33" s="269"/>
      <c r="P33" s="269"/>
      <c r="Q33" s="269"/>
    </row>
    <row r="34" spans="2:19">
      <c r="S34" s="251" t="s">
        <v>867</v>
      </c>
    </row>
    <row r="35" spans="2:19">
      <c r="B35" s="271"/>
      <c r="C35" s="270"/>
      <c r="L35" s="270"/>
      <c r="M35" s="270"/>
    </row>
  </sheetData>
  <mergeCells count="26">
    <mergeCell ref="E26:H26"/>
    <mergeCell ref="N26:Q26"/>
    <mergeCell ref="M28:S28"/>
    <mergeCell ref="N18:Q18"/>
    <mergeCell ref="N19:Q19"/>
    <mergeCell ref="N20:Q20"/>
    <mergeCell ref="N21:Q21"/>
    <mergeCell ref="K23:Q23"/>
    <mergeCell ref="A23:A24"/>
    <mergeCell ref="B23:B24"/>
    <mergeCell ref="C23:C24"/>
    <mergeCell ref="D23:D24"/>
    <mergeCell ref="F23:I23"/>
    <mergeCell ref="H24:N24"/>
    <mergeCell ref="N17:Q17"/>
    <mergeCell ref="A1:R1"/>
    <mergeCell ref="A2:R2"/>
    <mergeCell ref="B6:B7"/>
    <mergeCell ref="C6:C7"/>
    <mergeCell ref="D6:D7"/>
    <mergeCell ref="N9:Q9"/>
    <mergeCell ref="N10:Q10"/>
    <mergeCell ref="B12:H12"/>
    <mergeCell ref="N12:Q12"/>
    <mergeCell ref="E14:F14"/>
    <mergeCell ref="E15:F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Q36"/>
  <sheetViews>
    <sheetView view="pageBreakPreview" topLeftCell="A4" zoomScale="115" zoomScaleNormal="115" zoomScaleSheetLayoutView="115" workbookViewId="0">
      <selection activeCell="E44" sqref="E44"/>
    </sheetView>
  </sheetViews>
  <sheetFormatPr baseColWidth="10" defaultColWidth="9.19921875" defaultRowHeight="21"/>
  <cols>
    <col min="1" max="1" width="7" style="1" customWidth="1"/>
    <col min="2" max="2" width="4.3984375" style="1" customWidth="1"/>
    <col min="3" max="3" width="19.3984375" style="1" customWidth="1"/>
    <col min="4" max="4" width="4.19921875" style="1" customWidth="1"/>
    <col min="5" max="5" width="18" style="1" customWidth="1"/>
    <col min="6" max="6" width="15.19921875" style="1" customWidth="1"/>
    <col min="7" max="7" width="9" style="1" customWidth="1"/>
    <col min="8" max="8" width="16.3984375" style="1" bestFit="1" customWidth="1"/>
    <col min="9" max="9" width="23" style="1" customWidth="1"/>
    <col min="10" max="15" width="9.19921875" style="1"/>
    <col min="16" max="16" width="18" style="1" customWidth="1"/>
    <col min="17" max="17" width="9.59765625" style="1" bestFit="1" customWidth="1"/>
    <col min="18" max="16384" width="9.19921875" style="1"/>
  </cols>
  <sheetData>
    <row r="1" spans="1:9">
      <c r="A1" s="876" t="s">
        <v>63</v>
      </c>
      <c r="B1" s="876"/>
      <c r="C1" s="876"/>
      <c r="D1" s="876"/>
      <c r="E1" s="876"/>
      <c r="F1" s="876"/>
      <c r="G1" s="876"/>
      <c r="H1" s="876"/>
      <c r="I1" s="876"/>
    </row>
    <row r="2" spans="1:9" ht="24">
      <c r="A2" s="877" t="s">
        <v>64</v>
      </c>
      <c r="B2" s="878"/>
      <c r="C2" s="878"/>
      <c r="D2" s="878"/>
      <c r="E2" s="878"/>
      <c r="F2" s="878"/>
      <c r="G2" s="878"/>
      <c r="H2" s="878"/>
      <c r="I2" s="879"/>
    </row>
    <row r="3" spans="1:9">
      <c r="A3" s="42" t="s">
        <v>65</v>
      </c>
      <c r="B3" s="99"/>
      <c r="C3" s="3"/>
      <c r="D3" s="3" t="s">
        <v>19</v>
      </c>
      <c r="E3" s="3"/>
      <c r="F3" s="3"/>
      <c r="G3" s="3"/>
      <c r="H3" s="3"/>
      <c r="I3" s="3"/>
    </row>
    <row r="4" spans="1:9">
      <c r="A4" s="4" t="s">
        <v>2</v>
      </c>
      <c r="B4" s="4"/>
      <c r="C4" s="5"/>
      <c r="D4" s="5" t="str">
        <f>+ปร.6!D3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E4" s="5"/>
      <c r="F4" s="5"/>
      <c r="G4" s="5"/>
      <c r="H4" s="5"/>
      <c r="I4" s="5"/>
    </row>
    <row r="5" spans="1:9">
      <c r="A5" s="4"/>
      <c r="B5" s="4"/>
      <c r="C5" s="5"/>
      <c r="D5" s="5" t="str">
        <f>+ปร.6!D4</f>
        <v>สำหรับระเบียงเศรษฐกิจพิเศษภาคเหนือ</v>
      </c>
      <c r="E5" s="5"/>
      <c r="F5" s="5"/>
      <c r="G5" s="5"/>
      <c r="H5" s="5"/>
      <c r="I5" s="5"/>
    </row>
    <row r="6" spans="1:9">
      <c r="A6" s="4" t="s">
        <v>5</v>
      </c>
      <c r="B6" s="4"/>
      <c r="C6" s="5"/>
      <c r="D6" s="5" t="str">
        <f>+ปร.6!D5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E6" s="5"/>
      <c r="F6" s="5"/>
      <c r="G6" s="5"/>
      <c r="H6" s="5"/>
      <c r="I6" s="5"/>
    </row>
    <row r="7" spans="1:9">
      <c r="A7" s="4" t="s">
        <v>7</v>
      </c>
      <c r="B7" s="4"/>
      <c r="C7" s="4"/>
      <c r="D7" s="5"/>
      <c r="E7" s="46"/>
      <c r="F7" s="46"/>
      <c r="G7" s="46"/>
      <c r="H7" s="46"/>
      <c r="I7" s="5"/>
    </row>
    <row r="8" spans="1:9">
      <c r="A8" s="4" t="s">
        <v>8</v>
      </c>
      <c r="B8" s="4"/>
      <c r="C8" s="4"/>
      <c r="D8" s="5" t="str">
        <f>+ปร.6!D7</f>
        <v>สำนักงานปลัดกระทรวงการอุดมศึกษา วิทยาศาสตร์ วิจัยและนวัตกรรม</v>
      </c>
      <c r="E8" s="5"/>
      <c r="F8" s="5"/>
      <c r="G8" s="5"/>
      <c r="H8" s="5"/>
      <c r="I8" s="5"/>
    </row>
    <row r="9" spans="1:9">
      <c r="A9" s="4" t="s">
        <v>66</v>
      </c>
      <c r="B9" s="4"/>
      <c r="C9" s="4"/>
      <c r="D9" s="5" t="str">
        <f>+ปร.6!D8</f>
        <v>1  ชุด ประกอบไปด้วย ปร.5 (ก) จำนวน 6 ชุดหมวดงาน</v>
      </c>
      <c r="E9" s="53"/>
      <c r="F9" s="5"/>
      <c r="G9" s="5"/>
      <c r="H9" s="5"/>
      <c r="I9" s="4"/>
    </row>
    <row r="10" spans="1:9">
      <c r="A10" s="4" t="s">
        <v>12</v>
      </c>
      <c r="B10" s="4"/>
      <c r="C10" s="5"/>
      <c r="D10" s="5" t="str">
        <f>+ปร.6!D9</f>
        <v>4 พฤศจิกายน พ.ศ. 2568</v>
      </c>
      <c r="E10" s="6"/>
      <c r="F10" s="6"/>
      <c r="G10" s="5"/>
      <c r="H10" s="5"/>
      <c r="I10" s="4"/>
    </row>
    <row r="11" spans="1:9" ht="22" thickBot="1">
      <c r="A11" s="876" t="s">
        <v>14</v>
      </c>
      <c r="B11" s="876"/>
      <c r="C11" s="876"/>
      <c r="D11" s="876"/>
      <c r="E11" s="876"/>
      <c r="F11" s="876"/>
      <c r="G11" s="876"/>
      <c r="H11" s="876"/>
      <c r="I11" s="876"/>
    </row>
    <row r="12" spans="1:9" ht="46" thickTop="1" thickBot="1">
      <c r="A12" s="7" t="s">
        <v>15</v>
      </c>
      <c r="B12" s="884" t="s">
        <v>16</v>
      </c>
      <c r="C12" s="885"/>
      <c r="D12" s="885"/>
      <c r="E12" s="886"/>
      <c r="F12" s="100" t="s">
        <v>67</v>
      </c>
      <c r="G12" s="100" t="s">
        <v>68</v>
      </c>
      <c r="H12" s="8" t="s">
        <v>17</v>
      </c>
      <c r="I12" s="9" t="s">
        <v>18</v>
      </c>
    </row>
    <row r="13" spans="1:9" ht="22" thickTop="1">
      <c r="A13" s="101">
        <v>1</v>
      </c>
      <c r="B13" s="901" t="s">
        <v>69</v>
      </c>
      <c r="C13" s="902"/>
      <c r="D13" s="902"/>
      <c r="E13" s="903"/>
      <c r="F13" s="102"/>
      <c r="G13" s="103"/>
      <c r="H13" s="177"/>
      <c r="I13" s="389" t="s">
        <v>70</v>
      </c>
    </row>
    <row r="14" spans="1:9">
      <c r="A14" s="104"/>
      <c r="B14" s="14">
        <v>1</v>
      </c>
      <c r="C14" s="5" t="str">
        <f>'สรุป ปร.4(ก)'!C13</f>
        <v>งานเตรียมการและงานภูมิทัศน์</v>
      </c>
      <c r="D14" s="5"/>
      <c r="E14" s="15"/>
      <c r="F14" s="105">
        <f>'1.)ปร.4(ก)ภูมิทัศน์'!L65</f>
        <v>0</v>
      </c>
      <c r="G14" s="66"/>
      <c r="H14" s="355">
        <f>F14*$G$21</f>
        <v>0</v>
      </c>
      <c r="I14" s="178" t="e">
        <f>(F14/$H$21)*($G$21)</f>
        <v>#DIV/0!</v>
      </c>
    </row>
    <row r="15" spans="1:9">
      <c r="A15" s="104"/>
      <c r="B15" s="14">
        <v>2</v>
      </c>
      <c r="C15" s="5" t="str">
        <f>'สรุป ปร.4(ก)'!C14</f>
        <v>หมวดงานโครงสร้าง</v>
      </c>
      <c r="D15" s="5"/>
      <c r="E15" s="15"/>
      <c r="F15" s="274">
        <f>'สรุป ปร.4(ก)'!L14</f>
        <v>0</v>
      </c>
      <c r="G15" s="66"/>
      <c r="H15" s="355">
        <f t="shared" ref="H15:H19" si="0">F15*$G$21</f>
        <v>0</v>
      </c>
      <c r="I15" s="178" t="e">
        <f t="shared" ref="I15:I19" si="1">(F15/$H$21)*($G$21)</f>
        <v>#DIV/0!</v>
      </c>
    </row>
    <row r="16" spans="1:9">
      <c r="A16" s="104"/>
      <c r="B16" s="14">
        <v>3</v>
      </c>
      <c r="C16" s="5" t="str">
        <f>'สรุป ปร.4(ก)'!C15</f>
        <v>หมวดงานสถาปัตยกรรม</v>
      </c>
      <c r="D16" s="5"/>
      <c r="E16" s="15"/>
      <c r="F16" s="107">
        <f>'สรุป ปร.4(ก)'!L15</f>
        <v>0</v>
      </c>
      <c r="G16" s="66"/>
      <c r="H16" s="355">
        <f t="shared" si="0"/>
        <v>0</v>
      </c>
      <c r="I16" s="178" t="e">
        <f t="shared" si="1"/>
        <v>#DIV/0!</v>
      </c>
    </row>
    <row r="17" spans="1:17">
      <c r="A17" s="104"/>
      <c r="B17" s="14">
        <v>4</v>
      </c>
      <c r="C17" s="5" t="str">
        <f>'สรุป ปร.4(ก)'!C16</f>
        <v>หมวดงานระบบไฟฟ้าและระบบสื่อสาร</v>
      </c>
      <c r="D17" s="5"/>
      <c r="E17" s="15"/>
      <c r="F17" s="107">
        <f>'สรุป ปร.4(ก)'!L16</f>
        <v>0</v>
      </c>
      <c r="G17" s="66"/>
      <c r="H17" s="355">
        <f t="shared" si="0"/>
        <v>0</v>
      </c>
      <c r="I17" s="178" t="e">
        <f t="shared" si="1"/>
        <v>#DIV/0!</v>
      </c>
      <c r="P17" s="527"/>
    </row>
    <row r="18" spans="1:17">
      <c r="A18" s="273"/>
      <c r="B18" s="40">
        <v>5</v>
      </c>
      <c r="C18" s="41" t="str">
        <f>'สรุป ปร.4(ก)'!C17</f>
        <v>หมวดงานระบบสุขาภิบาล</v>
      </c>
      <c r="D18" s="41"/>
      <c r="E18" s="154"/>
      <c r="F18" s="274">
        <f>'สรุป ปร.4(ก)'!L17</f>
        <v>0</v>
      </c>
      <c r="G18" s="275"/>
      <c r="H18" s="355">
        <f t="shared" si="0"/>
        <v>0</v>
      </c>
      <c r="I18" s="276" t="e">
        <f t="shared" si="1"/>
        <v>#DIV/0!</v>
      </c>
      <c r="P18" s="528"/>
      <c r="Q18" s="529"/>
    </row>
    <row r="19" spans="1:17">
      <c r="A19" s="277"/>
      <c r="B19" s="40">
        <v>6</v>
      </c>
      <c r="C19" s="41" t="str">
        <f>'สรุป ปร.4(ก)'!C18</f>
        <v>หมวดงานระบบปรับอากาศและระบบระบายอากาศ</v>
      </c>
      <c r="D19" s="41"/>
      <c r="E19" s="154"/>
      <c r="F19" s="278">
        <f>'สรุป ปร.4(ก)'!L18</f>
        <v>0</v>
      </c>
      <c r="G19" s="279"/>
      <c r="H19" s="355">
        <f t="shared" si="0"/>
        <v>0</v>
      </c>
      <c r="I19" s="276" t="e">
        <f t="shared" si="1"/>
        <v>#DIV/0!</v>
      </c>
      <c r="P19" s="527"/>
    </row>
    <row r="20" spans="1:17" ht="22" thickBot="1">
      <c r="A20" s="280"/>
      <c r="B20" s="281"/>
      <c r="C20" s="282"/>
      <c r="D20" s="283"/>
      <c r="E20" s="284"/>
      <c r="F20" s="285"/>
      <c r="G20" s="286"/>
      <c r="H20" s="287"/>
      <c r="I20" s="288" t="e">
        <f>SUM(I14:I19)</f>
        <v>#DIV/0!</v>
      </c>
    </row>
    <row r="21" spans="1:17" ht="23" thickTop="1" thickBot="1">
      <c r="A21" s="289"/>
      <c r="B21" s="898" t="s">
        <v>71</v>
      </c>
      <c r="C21" s="899"/>
      <c r="D21" s="899"/>
      <c r="E21" s="900"/>
      <c r="F21" s="290">
        <f>SUM(F14:F19)</f>
        <v>0</v>
      </c>
      <c r="G21" s="375"/>
      <c r="H21" s="290">
        <f>SUM(H14:H19)</f>
        <v>0</v>
      </c>
      <c r="I21" s="291"/>
      <c r="P21" s="365"/>
    </row>
    <row r="22" spans="1:17" ht="22" thickTop="1">
      <c r="A22" s="292"/>
      <c r="B22" s="895" t="s">
        <v>72</v>
      </c>
      <c r="C22" s="896"/>
      <c r="D22" s="896"/>
      <c r="E22" s="897"/>
      <c r="F22" s="293"/>
      <c r="G22" s="294"/>
      <c r="H22" s="295"/>
      <c r="I22" s="390" t="s">
        <v>73</v>
      </c>
      <c r="P22" s="365"/>
    </row>
    <row r="23" spans="1:17">
      <c r="A23" s="296"/>
      <c r="B23" s="40" t="s">
        <v>74</v>
      </c>
      <c r="C23" s="41"/>
      <c r="D23" s="41" t="s">
        <v>75</v>
      </c>
      <c r="E23" s="41" t="s">
        <v>76</v>
      </c>
      <c r="F23" s="297"/>
      <c r="G23" s="297"/>
      <c r="H23" s="298"/>
      <c r="I23" s="391" t="s">
        <v>77</v>
      </c>
    </row>
    <row r="24" spans="1:17">
      <c r="A24" s="296"/>
      <c r="B24" s="40" t="s">
        <v>78</v>
      </c>
      <c r="C24" s="41"/>
      <c r="D24" s="41" t="s">
        <v>75</v>
      </c>
      <c r="E24" s="41" t="s">
        <v>76</v>
      </c>
      <c r="F24" s="297"/>
      <c r="G24" s="297"/>
      <c r="H24" s="298"/>
      <c r="I24" s="391" t="s">
        <v>79</v>
      </c>
    </row>
    <row r="25" spans="1:17">
      <c r="A25" s="296"/>
      <c r="B25" s="40" t="s">
        <v>80</v>
      </c>
      <c r="C25" s="41"/>
      <c r="D25" s="52">
        <v>7</v>
      </c>
      <c r="E25" s="41" t="s">
        <v>76</v>
      </c>
      <c r="F25" s="299"/>
      <c r="G25" s="299"/>
      <c r="H25" s="298"/>
      <c r="I25" s="391" t="s">
        <v>81</v>
      </c>
    </row>
    <row r="26" spans="1:17" ht="22" thickBot="1">
      <c r="A26" s="300"/>
      <c r="B26" s="392" t="s">
        <v>82</v>
      </c>
      <c r="C26" s="301"/>
      <c r="D26" s="302">
        <v>7</v>
      </c>
      <c r="E26" s="301" t="s">
        <v>76</v>
      </c>
      <c r="F26" s="303"/>
      <c r="G26" s="303"/>
      <c r="H26" s="304"/>
      <c r="I26" s="393" t="s">
        <v>83</v>
      </c>
    </row>
    <row r="27" spans="1:17" ht="23" thickTop="1" thickBot="1">
      <c r="A27" s="133"/>
      <c r="B27" s="133"/>
      <c r="C27" s="133"/>
      <c r="D27" s="133"/>
      <c r="E27" s="908" t="s">
        <v>84</v>
      </c>
      <c r="F27" s="908"/>
      <c r="G27" s="909"/>
      <c r="H27" s="305">
        <f>H21</f>
        <v>0</v>
      </c>
      <c r="I27" s="141" t="s">
        <v>85</v>
      </c>
    </row>
    <row r="28" spans="1:17" ht="23" thickTop="1" thickBot="1">
      <c r="A28" s="905" t="s">
        <v>86</v>
      </c>
      <c r="B28" s="905"/>
      <c r="C28" s="306"/>
      <c r="D28" s="307"/>
      <c r="E28" s="307"/>
      <c r="F28" s="133"/>
      <c r="G28" s="143" t="s">
        <v>87</v>
      </c>
      <c r="H28" s="308"/>
      <c r="I28" s="133"/>
    </row>
    <row r="29" spans="1:17" ht="26" thickTop="1" thickBot="1">
      <c r="A29" s="905" t="s">
        <v>88</v>
      </c>
      <c r="B29" s="910"/>
      <c r="C29" s="394">
        <v>20700</v>
      </c>
      <c r="D29" s="307" t="s">
        <v>89</v>
      </c>
      <c r="E29" s="307"/>
      <c r="F29" s="180"/>
      <c r="G29" s="143" t="s">
        <v>90</v>
      </c>
      <c r="H29" s="394">
        <f>(H27/C29)</f>
        <v>0</v>
      </c>
      <c r="I29" s="133" t="s">
        <v>91</v>
      </c>
    </row>
    <row r="30" spans="1:17" ht="21" customHeight="1" thickTop="1">
      <c r="A30" s="309"/>
      <c r="B30" s="180"/>
      <c r="C30" s="180"/>
      <c r="D30" s="180"/>
      <c r="E30" s="180"/>
      <c r="F30" s="180"/>
      <c r="G30" s="180"/>
      <c r="H30" s="180"/>
      <c r="I30" s="180"/>
    </row>
    <row r="31" spans="1:17">
      <c r="A31" s="904"/>
      <c r="B31" s="905"/>
      <c r="C31" s="905"/>
      <c r="D31" s="905"/>
      <c r="E31" s="905"/>
      <c r="F31" s="905"/>
      <c r="G31" s="905"/>
      <c r="H31" s="905"/>
      <c r="I31" s="905"/>
    </row>
    <row r="32" spans="1:17">
      <c r="C32" s="906"/>
      <c r="D32" s="907"/>
      <c r="E32" s="907"/>
      <c r="F32" s="904"/>
      <c r="G32" s="904"/>
      <c r="H32" s="904"/>
      <c r="I32" s="904"/>
    </row>
    <row r="34" spans="2:8">
      <c r="B34" s="373"/>
      <c r="C34" s="373"/>
      <c r="D34" s="373"/>
      <c r="E34" s="373"/>
      <c r="F34" s="373"/>
      <c r="G34" s="373"/>
      <c r="H34" s="373"/>
    </row>
    <row r="36" spans="2:8">
      <c r="B36" s="373"/>
      <c r="C36" s="373"/>
      <c r="D36" s="373"/>
      <c r="E36" s="373"/>
      <c r="F36" s="373"/>
      <c r="G36" s="373"/>
      <c r="H36" s="373"/>
    </row>
  </sheetData>
  <mergeCells count="13">
    <mergeCell ref="A31:I31"/>
    <mergeCell ref="C32:E32"/>
    <mergeCell ref="F32:I32"/>
    <mergeCell ref="E27:G27"/>
    <mergeCell ref="A28:B28"/>
    <mergeCell ref="A29:B29"/>
    <mergeCell ref="B22:E22"/>
    <mergeCell ref="B21:E21"/>
    <mergeCell ref="A1:I1"/>
    <mergeCell ref="A2:I2"/>
    <mergeCell ref="A11:I11"/>
    <mergeCell ref="B12:E12"/>
    <mergeCell ref="B13:E13"/>
  </mergeCells>
  <printOptions horizontalCentered="1"/>
  <pageMargins left="0.35" right="0.26" top="0.39370078740157499" bottom="0.39370078740157499" header="0.39370078740157499" footer="0.39370078740157499"/>
  <pageSetup paperSize="9" scale="90" fitToWidth="0" fitToHeight="0" orientation="portrait" r:id="rId1"/>
  <headerFooter>
    <oddHeader>&amp;LPage &amp;P of &amp;N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EF91-3447-471E-A923-CA128A07B6BD}">
  <sheetPr>
    <pageSetUpPr fitToPage="1"/>
  </sheetPr>
  <dimension ref="A1:AM41"/>
  <sheetViews>
    <sheetView view="pageBreakPreview" zoomScale="61" zoomScaleNormal="55" zoomScaleSheetLayoutView="61" workbookViewId="0">
      <selection activeCell="C17" sqref="C17"/>
    </sheetView>
  </sheetViews>
  <sheetFormatPr baseColWidth="10" defaultColWidth="10" defaultRowHeight="17"/>
  <cols>
    <col min="1" max="1" width="10" style="319"/>
    <col min="2" max="2" width="84.3984375" style="319" bestFit="1" customWidth="1"/>
    <col min="3" max="3" width="18" style="319" customWidth="1"/>
    <col min="4" max="4" width="27.3984375" style="319" customWidth="1"/>
    <col min="5" max="5" width="27.3984375" style="319" hidden="1" customWidth="1"/>
    <col min="6" max="6" width="15.59765625" style="319" customWidth="1"/>
    <col min="7" max="7" width="15.59765625" style="319" hidden="1" customWidth="1"/>
    <col min="8" max="37" width="10.19921875" style="319" customWidth="1"/>
    <col min="38" max="38" width="13.19921875" style="319" customWidth="1"/>
    <col min="39" max="16384" width="10" style="319"/>
  </cols>
  <sheetData>
    <row r="1" spans="1:39" ht="26" customHeight="1">
      <c r="A1" s="1009" t="s">
        <v>102</v>
      </c>
      <c r="B1" s="1012" t="s">
        <v>2054</v>
      </c>
      <c r="C1" s="1009" t="s">
        <v>2055</v>
      </c>
      <c r="D1" s="1013" t="s">
        <v>2056</v>
      </c>
      <c r="E1" s="1013" t="s">
        <v>2056</v>
      </c>
      <c r="F1" s="1013" t="s">
        <v>2057</v>
      </c>
      <c r="G1" s="316"/>
      <c r="H1" s="1002" t="s">
        <v>2058</v>
      </c>
      <c r="I1" s="1002"/>
      <c r="J1" s="1002"/>
      <c r="K1" s="1002"/>
      <c r="L1" s="1002"/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  <c r="AA1" s="1002"/>
      <c r="AB1" s="1002"/>
      <c r="AC1" s="1002"/>
      <c r="AD1" s="1002"/>
      <c r="AE1" s="1002"/>
      <c r="AF1" s="1002"/>
      <c r="AG1" s="1002"/>
      <c r="AH1" s="1002"/>
      <c r="AI1" s="1002"/>
      <c r="AJ1" s="1002"/>
      <c r="AK1" s="1003"/>
      <c r="AL1" s="317" t="s">
        <v>18</v>
      </c>
      <c r="AM1" s="318"/>
    </row>
    <row r="2" spans="1:39" ht="26" customHeight="1">
      <c r="A2" s="1010"/>
      <c r="B2" s="1012"/>
      <c r="C2" s="1011"/>
      <c r="D2" s="1014"/>
      <c r="E2" s="1014"/>
      <c r="F2" s="1014"/>
      <c r="G2" s="361"/>
      <c r="H2" s="1001" t="s">
        <v>2059</v>
      </c>
      <c r="I2" s="1000"/>
      <c r="J2" s="999" t="s">
        <v>2060</v>
      </c>
      <c r="K2" s="1000"/>
      <c r="L2" s="999" t="s">
        <v>2061</v>
      </c>
      <c r="M2" s="1000"/>
      <c r="N2" s="999" t="s">
        <v>2062</v>
      </c>
      <c r="O2" s="1000"/>
      <c r="P2" s="999" t="s">
        <v>2063</v>
      </c>
      <c r="Q2" s="1000"/>
      <c r="R2" s="999" t="s">
        <v>2064</v>
      </c>
      <c r="S2" s="1000"/>
      <c r="T2" s="999" t="s">
        <v>2065</v>
      </c>
      <c r="U2" s="1000"/>
      <c r="V2" s="999" t="s">
        <v>2066</v>
      </c>
      <c r="W2" s="1000"/>
      <c r="X2" s="999" t="s">
        <v>2067</v>
      </c>
      <c r="Y2" s="1000"/>
      <c r="Z2" s="999" t="s">
        <v>2068</v>
      </c>
      <c r="AA2" s="1000"/>
      <c r="AB2" s="999" t="s">
        <v>2069</v>
      </c>
      <c r="AC2" s="1000"/>
      <c r="AD2" s="999" t="s">
        <v>2070</v>
      </c>
      <c r="AE2" s="1000"/>
      <c r="AF2" s="999" t="s">
        <v>2071</v>
      </c>
      <c r="AG2" s="1000"/>
      <c r="AH2" s="999" t="s">
        <v>2072</v>
      </c>
      <c r="AI2" s="1000"/>
      <c r="AJ2" s="999" t="s">
        <v>2073</v>
      </c>
      <c r="AK2" s="1001"/>
      <c r="AL2" s="317"/>
      <c r="AM2" s="318"/>
    </row>
    <row r="3" spans="1:39" ht="26" customHeight="1">
      <c r="A3" s="1011"/>
      <c r="B3" s="1012"/>
      <c r="C3" s="315" t="s">
        <v>2074</v>
      </c>
      <c r="D3" s="321" t="s">
        <v>2075</v>
      </c>
      <c r="E3" s="321" t="s">
        <v>2075</v>
      </c>
      <c r="F3" s="321" t="s">
        <v>2076</v>
      </c>
      <c r="G3" s="320">
        <v>100</v>
      </c>
      <c r="H3" s="360">
        <v>1</v>
      </c>
      <c r="I3" s="322">
        <v>2</v>
      </c>
      <c r="J3" s="322">
        <v>3</v>
      </c>
      <c r="K3" s="322">
        <v>4</v>
      </c>
      <c r="L3" s="322">
        <v>5</v>
      </c>
      <c r="M3" s="322">
        <v>6</v>
      </c>
      <c r="N3" s="322">
        <v>7</v>
      </c>
      <c r="O3" s="322">
        <v>8</v>
      </c>
      <c r="P3" s="322">
        <v>9</v>
      </c>
      <c r="Q3" s="322">
        <v>10</v>
      </c>
      <c r="R3" s="322">
        <v>11</v>
      </c>
      <c r="S3" s="322">
        <v>12</v>
      </c>
      <c r="T3" s="322">
        <v>13</v>
      </c>
      <c r="U3" s="322">
        <v>14</v>
      </c>
      <c r="V3" s="322">
        <v>15</v>
      </c>
      <c r="W3" s="322">
        <v>16</v>
      </c>
      <c r="X3" s="322">
        <v>17</v>
      </c>
      <c r="Y3" s="322">
        <v>18</v>
      </c>
      <c r="Z3" s="322">
        <v>19</v>
      </c>
      <c r="AA3" s="322">
        <v>20</v>
      </c>
      <c r="AB3" s="322">
        <v>21</v>
      </c>
      <c r="AC3" s="322">
        <v>22</v>
      </c>
      <c r="AD3" s="322">
        <v>23</v>
      </c>
      <c r="AE3" s="322">
        <v>24</v>
      </c>
      <c r="AF3" s="322">
        <v>25</v>
      </c>
      <c r="AG3" s="322">
        <v>26</v>
      </c>
      <c r="AH3" s="322">
        <v>27</v>
      </c>
      <c r="AI3" s="322">
        <v>28</v>
      </c>
      <c r="AJ3" s="322">
        <v>29</v>
      </c>
      <c r="AK3" s="323">
        <v>30</v>
      </c>
      <c r="AL3" s="317"/>
      <c r="AM3" s="318"/>
    </row>
    <row r="4" spans="1:39" ht="42.5" customHeight="1">
      <c r="A4" s="324">
        <v>1</v>
      </c>
      <c r="B4" s="371" t="s">
        <v>2077</v>
      </c>
      <c r="C4" s="325" t="e">
        <f t="shared" ref="C4:C12" si="0">+D4/$C$13</f>
        <v>#REF!</v>
      </c>
      <c r="D4" s="326">
        <f>E4</f>
        <v>0</v>
      </c>
      <c r="E4" s="356">
        <f>'ปร.5(ก)'!H14</f>
        <v>0</v>
      </c>
      <c r="F4" s="327">
        <v>3</v>
      </c>
      <c r="G4" s="362">
        <f>+$G$3/F4</f>
        <v>33.333333333333336</v>
      </c>
      <c r="H4" s="335">
        <f>$E4/$F4</f>
        <v>0</v>
      </c>
      <c r="I4" s="329">
        <f>$E4/$F4</f>
        <v>0</v>
      </c>
      <c r="J4" s="330">
        <f>$E4/$F4</f>
        <v>0</v>
      </c>
      <c r="K4" s="331"/>
      <c r="L4" s="331"/>
      <c r="M4" s="331"/>
      <c r="N4" s="331"/>
      <c r="O4" s="331"/>
      <c r="P4" s="331"/>
      <c r="Q4" s="331"/>
      <c r="R4" s="331"/>
      <c r="S4" s="332"/>
      <c r="T4" s="332"/>
      <c r="U4" s="332"/>
      <c r="V4" s="332"/>
      <c r="W4" s="332"/>
      <c r="X4" s="331"/>
      <c r="Y4" s="331"/>
      <c r="Z4" s="331"/>
      <c r="AA4" s="331"/>
      <c r="AB4" s="331"/>
      <c r="AC4" s="332"/>
      <c r="AD4" s="331"/>
      <c r="AE4" s="331"/>
      <c r="AF4" s="331"/>
      <c r="AG4" s="331"/>
      <c r="AH4" s="331"/>
      <c r="AI4" s="331"/>
      <c r="AJ4" s="331"/>
      <c r="AK4" s="331"/>
      <c r="AL4" s="333"/>
      <c r="AM4" s="334"/>
    </row>
    <row r="5" spans="1:39" ht="42.5" customHeight="1">
      <c r="A5" s="324">
        <v>2</v>
      </c>
      <c r="B5" s="371" t="s">
        <v>113</v>
      </c>
      <c r="C5" s="325" t="e">
        <f t="shared" si="0"/>
        <v>#REF!</v>
      </c>
      <c r="D5" s="326">
        <f t="shared" ref="D5:D11" si="1">E5</f>
        <v>0</v>
      </c>
      <c r="E5" s="356">
        <f>'ปร.5(ก)'!H15</f>
        <v>0</v>
      </c>
      <c r="F5" s="327">
        <v>10</v>
      </c>
      <c r="G5" s="362">
        <f>+$G$3/F5</f>
        <v>10</v>
      </c>
      <c r="H5" s="332"/>
      <c r="I5" s="328">
        <f>$E5/$F5</f>
        <v>0</v>
      </c>
      <c r="J5" s="335">
        <f t="shared" ref="J5:R5" si="2">$E5/$F5</f>
        <v>0</v>
      </c>
      <c r="K5" s="335">
        <f t="shared" si="2"/>
        <v>0</v>
      </c>
      <c r="L5" s="335">
        <f t="shared" si="2"/>
        <v>0</v>
      </c>
      <c r="M5" s="335">
        <f t="shared" si="2"/>
        <v>0</v>
      </c>
      <c r="N5" s="335">
        <f t="shared" si="2"/>
        <v>0</v>
      </c>
      <c r="O5" s="335">
        <f t="shared" si="2"/>
        <v>0</v>
      </c>
      <c r="P5" s="335">
        <f t="shared" si="2"/>
        <v>0</v>
      </c>
      <c r="Q5" s="335">
        <f t="shared" si="2"/>
        <v>0</v>
      </c>
      <c r="R5" s="339">
        <f t="shared" si="2"/>
        <v>0</v>
      </c>
      <c r="S5" s="331"/>
      <c r="T5" s="331"/>
      <c r="U5" s="332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6"/>
      <c r="AM5" s="334"/>
    </row>
    <row r="6" spans="1:39" ht="42.5" customHeight="1">
      <c r="A6" s="324">
        <v>3</v>
      </c>
      <c r="B6" s="371" t="s">
        <v>115</v>
      </c>
      <c r="C6" s="325" t="e">
        <f t="shared" si="0"/>
        <v>#REF!</v>
      </c>
      <c r="D6" s="326">
        <f t="shared" si="1"/>
        <v>0</v>
      </c>
      <c r="E6" s="356">
        <f>'ปร.5(ก)'!H16</f>
        <v>0</v>
      </c>
      <c r="F6" s="327">
        <v>12</v>
      </c>
      <c r="G6" s="362">
        <f t="shared" ref="G6:G12" si="3">+$G$3/F6</f>
        <v>8.3333333333333339</v>
      </c>
      <c r="H6" s="331"/>
      <c r="I6" s="331"/>
      <c r="J6" s="331"/>
      <c r="K6" s="328">
        <f t="shared" ref="K6:V6" si="4">$E6/$F6</f>
        <v>0</v>
      </c>
      <c r="L6" s="335">
        <f t="shared" si="4"/>
        <v>0</v>
      </c>
      <c r="M6" s="335">
        <f t="shared" si="4"/>
        <v>0</v>
      </c>
      <c r="N6" s="335">
        <f t="shared" si="4"/>
        <v>0</v>
      </c>
      <c r="O6" s="335">
        <f t="shared" si="4"/>
        <v>0</v>
      </c>
      <c r="P6" s="335">
        <f t="shared" si="4"/>
        <v>0</v>
      </c>
      <c r="Q6" s="335">
        <f t="shared" si="4"/>
        <v>0</v>
      </c>
      <c r="R6" s="335">
        <f t="shared" si="4"/>
        <v>0</v>
      </c>
      <c r="S6" s="335">
        <f t="shared" si="4"/>
        <v>0</v>
      </c>
      <c r="T6" s="335">
        <f t="shared" si="4"/>
        <v>0</v>
      </c>
      <c r="U6" s="335">
        <f t="shared" si="4"/>
        <v>0</v>
      </c>
      <c r="V6" s="339">
        <f t="shared" si="4"/>
        <v>0</v>
      </c>
      <c r="W6" s="331"/>
      <c r="Y6" s="331"/>
      <c r="Z6" s="331"/>
      <c r="AB6" s="331"/>
      <c r="AD6" s="331"/>
      <c r="AE6" s="337"/>
      <c r="AF6" s="337"/>
      <c r="AG6" s="337"/>
      <c r="AH6" s="337"/>
      <c r="AI6" s="337"/>
      <c r="AJ6" s="331"/>
      <c r="AK6" s="331"/>
      <c r="AL6" s="336"/>
      <c r="AM6" s="334"/>
    </row>
    <row r="7" spans="1:39" ht="42.5" customHeight="1">
      <c r="A7" s="324">
        <v>4</v>
      </c>
      <c r="B7" s="371" t="s">
        <v>117</v>
      </c>
      <c r="C7" s="325" t="e">
        <f t="shared" si="0"/>
        <v>#REF!</v>
      </c>
      <c r="D7" s="326">
        <f t="shared" si="1"/>
        <v>0</v>
      </c>
      <c r="E7" s="356">
        <f>'ปร.5(ก)'!H17</f>
        <v>0</v>
      </c>
      <c r="F7" s="327">
        <v>10</v>
      </c>
      <c r="G7" s="362">
        <f t="shared" si="3"/>
        <v>10</v>
      </c>
      <c r="H7" s="332"/>
      <c r="I7" s="332"/>
      <c r="J7" s="332"/>
      <c r="K7" s="331"/>
      <c r="L7" s="331"/>
      <c r="M7" s="331"/>
      <c r="N7" s="331"/>
      <c r="O7" s="332"/>
      <c r="P7" s="338"/>
      <c r="Q7" s="338"/>
      <c r="R7" s="332"/>
      <c r="S7" s="332"/>
      <c r="T7" s="359">
        <f t="shared" ref="T7:AC7" si="5">$E7/$F7</f>
        <v>0</v>
      </c>
      <c r="U7" s="363">
        <f t="shared" si="5"/>
        <v>0</v>
      </c>
      <c r="V7" s="335">
        <f t="shared" si="5"/>
        <v>0</v>
      </c>
      <c r="W7" s="335">
        <f t="shared" si="5"/>
        <v>0</v>
      </c>
      <c r="X7" s="335">
        <f t="shared" si="5"/>
        <v>0</v>
      </c>
      <c r="Y7" s="335">
        <f t="shared" si="5"/>
        <v>0</v>
      </c>
      <c r="Z7" s="335">
        <f t="shared" si="5"/>
        <v>0</v>
      </c>
      <c r="AA7" s="335">
        <f t="shared" si="5"/>
        <v>0</v>
      </c>
      <c r="AB7" s="335">
        <f t="shared" si="5"/>
        <v>0</v>
      </c>
      <c r="AC7" s="339">
        <f t="shared" si="5"/>
        <v>0</v>
      </c>
      <c r="AE7" s="331"/>
      <c r="AF7" s="331"/>
      <c r="AG7" s="332"/>
      <c r="AH7" s="331"/>
      <c r="AI7" s="331"/>
      <c r="AJ7" s="331"/>
      <c r="AK7" s="331"/>
      <c r="AL7" s="336"/>
      <c r="AM7" s="334"/>
    </row>
    <row r="8" spans="1:39" ht="42.5" customHeight="1">
      <c r="A8" s="324">
        <v>5</v>
      </c>
      <c r="B8" s="371" t="s">
        <v>119</v>
      </c>
      <c r="C8" s="325" t="e">
        <f t="shared" si="0"/>
        <v>#REF!</v>
      </c>
      <c r="D8" s="326">
        <f t="shared" si="1"/>
        <v>0</v>
      </c>
      <c r="E8" s="356">
        <f>'ปร.5(ก)'!H18</f>
        <v>0</v>
      </c>
      <c r="F8" s="327">
        <v>9</v>
      </c>
      <c r="G8" s="362">
        <f t="shared" si="3"/>
        <v>11.111111111111111</v>
      </c>
      <c r="H8" s="331"/>
      <c r="I8" s="331"/>
      <c r="J8" s="331"/>
      <c r="K8" s="332"/>
      <c r="L8" s="331"/>
      <c r="M8" s="331"/>
      <c r="N8" s="331"/>
      <c r="O8" s="331"/>
      <c r="P8" s="338"/>
      <c r="Q8" s="338"/>
      <c r="R8" s="332"/>
      <c r="S8" s="332"/>
      <c r="T8" s="332"/>
      <c r="U8" s="332"/>
      <c r="V8" s="332"/>
      <c r="W8" s="332"/>
      <c r="X8" s="328">
        <f t="shared" ref="X8:AF8" si="6">$E8/$F8</f>
        <v>0</v>
      </c>
      <c r="Y8" s="329">
        <f t="shared" si="6"/>
        <v>0</v>
      </c>
      <c r="Z8" s="329">
        <f t="shared" si="6"/>
        <v>0</v>
      </c>
      <c r="AA8" s="329">
        <f t="shared" si="6"/>
        <v>0</v>
      </c>
      <c r="AB8" s="329">
        <f t="shared" si="6"/>
        <v>0</v>
      </c>
      <c r="AC8" s="329">
        <f t="shared" si="6"/>
        <v>0</v>
      </c>
      <c r="AD8" s="329">
        <f t="shared" si="6"/>
        <v>0</v>
      </c>
      <c r="AE8" s="329">
        <f t="shared" si="6"/>
        <v>0</v>
      </c>
      <c r="AF8" s="330">
        <f t="shared" si="6"/>
        <v>0</v>
      </c>
      <c r="AG8" s="337"/>
      <c r="AH8" s="337"/>
      <c r="AI8" s="337"/>
      <c r="AJ8" s="332"/>
      <c r="AK8" s="332"/>
      <c r="AL8" s="336"/>
      <c r="AM8" s="334"/>
    </row>
    <row r="9" spans="1:39" ht="42.5" customHeight="1">
      <c r="A9" s="324">
        <v>6</v>
      </c>
      <c r="B9" s="371" t="s">
        <v>121</v>
      </c>
      <c r="C9" s="325" t="e">
        <f t="shared" si="0"/>
        <v>#REF!</v>
      </c>
      <c r="D9" s="326">
        <f t="shared" si="1"/>
        <v>0</v>
      </c>
      <c r="E9" s="356">
        <f>'ปร.5(ก)'!H19</f>
        <v>0</v>
      </c>
      <c r="F9" s="327">
        <v>9</v>
      </c>
      <c r="G9" s="362">
        <f t="shared" si="3"/>
        <v>11.111111111111111</v>
      </c>
      <c r="H9" s="331"/>
      <c r="I9" s="331"/>
      <c r="J9" s="331"/>
      <c r="K9" s="331"/>
      <c r="L9" s="331"/>
      <c r="M9" s="331"/>
      <c r="N9" s="331"/>
      <c r="O9" s="331"/>
      <c r="P9" s="338"/>
      <c r="Q9" s="338"/>
      <c r="R9" s="332"/>
      <c r="S9" s="332"/>
      <c r="T9" s="332"/>
      <c r="U9" s="338"/>
      <c r="V9" s="338"/>
      <c r="W9" s="338"/>
      <c r="X9" s="338"/>
      <c r="Y9" s="328">
        <f t="shared" ref="Y9:AG9" si="7">$E9/$F9</f>
        <v>0</v>
      </c>
      <c r="Z9" s="335">
        <f t="shared" si="7"/>
        <v>0</v>
      </c>
      <c r="AA9" s="335">
        <f t="shared" si="7"/>
        <v>0</v>
      </c>
      <c r="AB9" s="335">
        <f t="shared" si="7"/>
        <v>0</v>
      </c>
      <c r="AC9" s="335">
        <f t="shared" si="7"/>
        <v>0</v>
      </c>
      <c r="AD9" s="335">
        <f t="shared" si="7"/>
        <v>0</v>
      </c>
      <c r="AE9" s="335">
        <f t="shared" si="7"/>
        <v>0</v>
      </c>
      <c r="AF9" s="335">
        <f t="shared" si="7"/>
        <v>0</v>
      </c>
      <c r="AG9" s="339">
        <f t="shared" si="7"/>
        <v>0</v>
      </c>
      <c r="AH9" s="331"/>
      <c r="AI9" s="331"/>
      <c r="AJ9" s="332"/>
      <c r="AK9" s="332"/>
      <c r="AL9" s="336"/>
      <c r="AM9" s="334"/>
    </row>
    <row r="10" spans="1:39" ht="42.5" customHeight="1">
      <c r="A10" s="324">
        <v>7</v>
      </c>
      <c r="B10" s="371" t="s">
        <v>2078</v>
      </c>
      <c r="C10" s="325" t="e">
        <f t="shared" si="0"/>
        <v>#REF!</v>
      </c>
      <c r="D10" s="326" t="e">
        <f t="shared" si="1"/>
        <v>#REF!</v>
      </c>
      <c r="E10" s="326" t="e">
        <f>#REF!*1.07</f>
        <v>#REF!</v>
      </c>
      <c r="F10" s="327">
        <v>5</v>
      </c>
      <c r="G10" s="362">
        <f t="shared" si="3"/>
        <v>20</v>
      </c>
      <c r="H10" s="331"/>
      <c r="I10" s="331"/>
      <c r="J10" s="331"/>
      <c r="K10" s="331"/>
      <c r="L10" s="331"/>
      <c r="M10" s="331"/>
      <c r="N10" s="331"/>
      <c r="O10" s="331"/>
      <c r="P10" s="338"/>
      <c r="Q10" s="338"/>
      <c r="R10" s="331"/>
      <c r="S10" s="332"/>
      <c r="T10" s="332"/>
      <c r="U10" s="331"/>
      <c r="V10" s="331"/>
      <c r="W10" s="331"/>
      <c r="X10" s="338"/>
      <c r="Y10" s="338"/>
      <c r="Z10" s="338"/>
      <c r="AA10" s="338"/>
      <c r="AB10" s="338"/>
      <c r="AC10" s="338"/>
      <c r="AD10" s="359" t="e">
        <f t="shared" ref="AD10:AJ12" si="8">$E10/$F10</f>
        <v>#REF!</v>
      </c>
      <c r="AE10" s="335" t="e">
        <f t="shared" si="8"/>
        <v>#REF!</v>
      </c>
      <c r="AF10" s="335" t="e">
        <f t="shared" si="8"/>
        <v>#REF!</v>
      </c>
      <c r="AG10" s="335" t="e">
        <f t="shared" si="8"/>
        <v>#REF!</v>
      </c>
      <c r="AH10" s="339" t="e">
        <f t="shared" si="8"/>
        <v>#REF!</v>
      </c>
      <c r="AJ10" s="337"/>
      <c r="AK10" s="332"/>
      <c r="AL10" s="336"/>
      <c r="AM10" s="334"/>
    </row>
    <row r="11" spans="1:39" ht="42.5" customHeight="1">
      <c r="A11" s="324">
        <v>8</v>
      </c>
      <c r="B11" s="371" t="s">
        <v>2079</v>
      </c>
      <c r="C11" s="325" t="e">
        <f t="shared" si="0"/>
        <v>#REF!</v>
      </c>
      <c r="D11" s="326" t="e">
        <f t="shared" si="1"/>
        <v>#REF!</v>
      </c>
      <c r="E11" s="326" t="e">
        <f>#REF!*1.07</f>
        <v>#REF!</v>
      </c>
      <c r="F11" s="327">
        <v>4</v>
      </c>
      <c r="G11" s="362">
        <f t="shared" si="3"/>
        <v>25</v>
      </c>
      <c r="H11" s="331"/>
      <c r="I11" s="331"/>
      <c r="J11" s="331"/>
      <c r="K11" s="331"/>
      <c r="L11" s="331"/>
      <c r="M11" s="331"/>
      <c r="N11" s="331"/>
      <c r="O11" s="331"/>
      <c r="P11" s="338"/>
      <c r="Q11" s="338"/>
      <c r="R11" s="331"/>
      <c r="S11" s="332"/>
      <c r="T11" s="332"/>
      <c r="U11" s="331"/>
      <c r="V11" s="331"/>
      <c r="W11" s="331"/>
      <c r="X11" s="338"/>
      <c r="Y11" s="338"/>
      <c r="Z11" s="338"/>
      <c r="AA11" s="338"/>
      <c r="AB11" s="338"/>
      <c r="AC11" s="338"/>
      <c r="AD11" s="338"/>
      <c r="AE11" s="328" t="e">
        <f t="shared" si="8"/>
        <v>#REF!</v>
      </c>
      <c r="AF11" s="335" t="e">
        <f t="shared" si="8"/>
        <v>#REF!</v>
      </c>
      <c r="AG11" s="335" t="e">
        <f t="shared" si="8"/>
        <v>#REF!</v>
      </c>
      <c r="AH11" s="339" t="e">
        <f t="shared" si="8"/>
        <v>#REF!</v>
      </c>
      <c r="AI11" s="331"/>
      <c r="AJ11" s="331"/>
      <c r="AL11" s="336"/>
      <c r="AM11" s="334"/>
    </row>
    <row r="12" spans="1:39" ht="42.5" customHeight="1">
      <c r="A12" s="324">
        <v>9</v>
      </c>
      <c r="B12" s="371" t="s">
        <v>2080</v>
      </c>
      <c r="C12" s="325" t="e">
        <f t="shared" si="0"/>
        <v>#REF!</v>
      </c>
      <c r="D12" s="326" t="e">
        <f>E12</f>
        <v>#REF!</v>
      </c>
      <c r="E12" s="326" t="e">
        <f>#REF!*1.07</f>
        <v>#REF!</v>
      </c>
      <c r="F12" s="327">
        <v>6</v>
      </c>
      <c r="G12" s="362">
        <f t="shared" si="3"/>
        <v>16.666666666666668</v>
      </c>
      <c r="H12" s="331"/>
      <c r="I12" s="331"/>
      <c r="J12" s="331"/>
      <c r="K12" s="331"/>
      <c r="L12" s="331"/>
      <c r="M12" s="331"/>
      <c r="N12" s="331"/>
      <c r="O12" s="331"/>
      <c r="P12" s="338"/>
      <c r="Q12" s="338"/>
      <c r="R12" s="331"/>
      <c r="S12" s="332"/>
      <c r="T12" s="332"/>
      <c r="U12" s="331"/>
      <c r="V12" s="331"/>
      <c r="W12" s="331"/>
      <c r="X12" s="338"/>
      <c r="Y12" s="338"/>
      <c r="Z12" s="338"/>
      <c r="AA12" s="338"/>
      <c r="AB12" s="338"/>
      <c r="AC12" s="338"/>
      <c r="AD12" s="338"/>
      <c r="AE12" s="357" t="e">
        <f t="shared" si="8"/>
        <v>#REF!</v>
      </c>
      <c r="AF12" s="329" t="e">
        <f t="shared" si="8"/>
        <v>#REF!</v>
      </c>
      <c r="AG12" s="329" t="e">
        <f t="shared" si="8"/>
        <v>#REF!</v>
      </c>
      <c r="AH12" s="329" t="e">
        <f t="shared" si="8"/>
        <v>#REF!</v>
      </c>
      <c r="AI12" s="329" t="e">
        <f t="shared" si="8"/>
        <v>#REF!</v>
      </c>
      <c r="AJ12" s="330" t="e">
        <f t="shared" si="8"/>
        <v>#REF!</v>
      </c>
      <c r="AL12" s="358"/>
      <c r="AM12" s="334"/>
    </row>
    <row r="13" spans="1:39" ht="42.5" customHeight="1">
      <c r="A13" s="327"/>
      <c r="B13" s="372" t="s">
        <v>2081</v>
      </c>
      <c r="C13" s="1004" t="e">
        <f>SUM(D4:D12)</f>
        <v>#REF!</v>
      </c>
      <c r="D13" s="1004"/>
      <c r="E13" s="1005"/>
      <c r="F13" s="1005"/>
      <c r="G13" s="340"/>
      <c r="H13" s="341">
        <f t="shared" ref="H13:AK13" si="9">SUM(H4:H12)</f>
        <v>0</v>
      </c>
      <c r="I13" s="341">
        <f>SUM(I4:I12)</f>
        <v>0</v>
      </c>
      <c r="J13" s="341">
        <f t="shared" si="9"/>
        <v>0</v>
      </c>
      <c r="K13" s="341">
        <f t="shared" si="9"/>
        <v>0</v>
      </c>
      <c r="L13" s="341">
        <f t="shared" si="9"/>
        <v>0</v>
      </c>
      <c r="M13" s="341">
        <f t="shared" si="9"/>
        <v>0</v>
      </c>
      <c r="N13" s="341">
        <f t="shared" si="9"/>
        <v>0</v>
      </c>
      <c r="O13" s="341">
        <f t="shared" si="9"/>
        <v>0</v>
      </c>
      <c r="P13" s="341">
        <f t="shared" si="9"/>
        <v>0</v>
      </c>
      <c r="Q13" s="341">
        <f t="shared" si="9"/>
        <v>0</v>
      </c>
      <c r="R13" s="341">
        <f t="shared" si="9"/>
        <v>0</v>
      </c>
      <c r="S13" s="341">
        <f t="shared" si="9"/>
        <v>0</v>
      </c>
      <c r="T13" s="341">
        <f t="shared" si="9"/>
        <v>0</v>
      </c>
      <c r="U13" s="341">
        <f t="shared" si="9"/>
        <v>0</v>
      </c>
      <c r="V13" s="341">
        <f t="shared" si="9"/>
        <v>0</v>
      </c>
      <c r="W13" s="341">
        <f t="shared" si="9"/>
        <v>0</v>
      </c>
      <c r="X13" s="341">
        <f t="shared" si="9"/>
        <v>0</v>
      </c>
      <c r="Y13" s="341">
        <f t="shared" si="9"/>
        <v>0</v>
      </c>
      <c r="Z13" s="341">
        <f t="shared" si="9"/>
        <v>0</v>
      </c>
      <c r="AA13" s="341">
        <f t="shared" si="9"/>
        <v>0</v>
      </c>
      <c r="AB13" s="341">
        <f t="shared" si="9"/>
        <v>0</v>
      </c>
      <c r="AC13" s="341">
        <f t="shared" si="9"/>
        <v>0</v>
      </c>
      <c r="AD13" s="341" t="e">
        <f t="shared" si="9"/>
        <v>#REF!</v>
      </c>
      <c r="AE13" s="341" t="e">
        <f t="shared" si="9"/>
        <v>#REF!</v>
      </c>
      <c r="AF13" s="341" t="e">
        <f t="shared" si="9"/>
        <v>#REF!</v>
      </c>
      <c r="AG13" s="341" t="e">
        <f t="shared" si="9"/>
        <v>#REF!</v>
      </c>
      <c r="AH13" s="341" t="e">
        <f t="shared" si="9"/>
        <v>#REF!</v>
      </c>
      <c r="AI13" s="341" t="e">
        <f t="shared" si="9"/>
        <v>#REF!</v>
      </c>
      <c r="AJ13" s="341" t="e">
        <f t="shared" si="9"/>
        <v>#REF!</v>
      </c>
      <c r="AK13" s="341">
        <f t="shared" si="9"/>
        <v>0</v>
      </c>
      <c r="AL13" s="342"/>
      <c r="AM13" s="334"/>
    </row>
    <row r="14" spans="1:39" ht="42.5" customHeight="1">
      <c r="A14" s="1006" t="s">
        <v>2082</v>
      </c>
      <c r="B14" s="1006"/>
      <c r="C14" s="1006"/>
      <c r="D14" s="1006"/>
      <c r="E14" s="1006"/>
      <c r="F14" s="1006"/>
      <c r="G14" s="343"/>
      <c r="H14" s="364" t="e">
        <f>H13/$C$13</f>
        <v>#REF!</v>
      </c>
      <c r="I14" s="364" t="e">
        <f t="shared" ref="I14:AK14" si="10">I13/$C$13</f>
        <v>#REF!</v>
      </c>
      <c r="J14" s="364" t="e">
        <f t="shared" si="10"/>
        <v>#REF!</v>
      </c>
      <c r="K14" s="364" t="e">
        <f t="shared" si="10"/>
        <v>#REF!</v>
      </c>
      <c r="L14" s="364" t="e">
        <f t="shared" si="10"/>
        <v>#REF!</v>
      </c>
      <c r="M14" s="364" t="e">
        <f t="shared" si="10"/>
        <v>#REF!</v>
      </c>
      <c r="N14" s="364" t="e">
        <f t="shared" si="10"/>
        <v>#REF!</v>
      </c>
      <c r="O14" s="364" t="e">
        <f t="shared" si="10"/>
        <v>#REF!</v>
      </c>
      <c r="P14" s="364" t="e">
        <f t="shared" si="10"/>
        <v>#REF!</v>
      </c>
      <c r="Q14" s="364" t="e">
        <f t="shared" si="10"/>
        <v>#REF!</v>
      </c>
      <c r="R14" s="364" t="e">
        <f t="shared" si="10"/>
        <v>#REF!</v>
      </c>
      <c r="S14" s="364" t="e">
        <f t="shared" si="10"/>
        <v>#REF!</v>
      </c>
      <c r="T14" s="364" t="e">
        <f t="shared" si="10"/>
        <v>#REF!</v>
      </c>
      <c r="U14" s="364" t="e">
        <f t="shared" si="10"/>
        <v>#REF!</v>
      </c>
      <c r="V14" s="364" t="e">
        <f t="shared" si="10"/>
        <v>#REF!</v>
      </c>
      <c r="W14" s="364" t="e">
        <f t="shared" si="10"/>
        <v>#REF!</v>
      </c>
      <c r="X14" s="364" t="e">
        <f t="shared" si="10"/>
        <v>#REF!</v>
      </c>
      <c r="Y14" s="364" t="e">
        <f t="shared" si="10"/>
        <v>#REF!</v>
      </c>
      <c r="Z14" s="364" t="e">
        <f t="shared" si="10"/>
        <v>#REF!</v>
      </c>
      <c r="AA14" s="364" t="e">
        <f t="shared" si="10"/>
        <v>#REF!</v>
      </c>
      <c r="AB14" s="364" t="e">
        <f t="shared" si="10"/>
        <v>#REF!</v>
      </c>
      <c r="AC14" s="364" t="e">
        <f t="shared" si="10"/>
        <v>#REF!</v>
      </c>
      <c r="AD14" s="364" t="e">
        <f t="shared" si="10"/>
        <v>#REF!</v>
      </c>
      <c r="AE14" s="364" t="e">
        <f t="shared" si="10"/>
        <v>#REF!</v>
      </c>
      <c r="AF14" s="364" t="e">
        <f t="shared" si="10"/>
        <v>#REF!</v>
      </c>
      <c r="AG14" s="364" t="e">
        <f t="shared" si="10"/>
        <v>#REF!</v>
      </c>
      <c r="AH14" s="364" t="e">
        <f t="shared" si="10"/>
        <v>#REF!</v>
      </c>
      <c r="AI14" s="364" t="e">
        <f t="shared" si="10"/>
        <v>#REF!</v>
      </c>
      <c r="AJ14" s="364" t="e">
        <f t="shared" si="10"/>
        <v>#REF!</v>
      </c>
      <c r="AK14" s="364" t="e">
        <f t="shared" si="10"/>
        <v>#REF!</v>
      </c>
      <c r="AL14" s="342"/>
      <c r="AM14" s="334"/>
    </row>
    <row r="15" spans="1:39" ht="27">
      <c r="A15" s="344"/>
      <c r="B15" s="344"/>
      <c r="C15" s="344"/>
      <c r="D15" s="344"/>
      <c r="E15" s="344"/>
      <c r="F15" s="345" t="s">
        <v>2083</v>
      </c>
      <c r="G15" s="346"/>
      <c r="H15" s="1007">
        <f>H13+I13</f>
        <v>0</v>
      </c>
      <c r="I15" s="1008"/>
      <c r="J15" s="1007">
        <f>J13+K13</f>
        <v>0</v>
      </c>
      <c r="K15" s="1008"/>
      <c r="L15" s="1007">
        <f t="shared" ref="L15" si="11">L13+M13</f>
        <v>0</v>
      </c>
      <c r="M15" s="1008"/>
      <c r="N15" s="1007">
        <f t="shared" ref="N15" si="12">N13+O13</f>
        <v>0</v>
      </c>
      <c r="O15" s="1008"/>
      <c r="P15" s="1007">
        <f t="shared" ref="P15" si="13">P13+Q13</f>
        <v>0</v>
      </c>
      <c r="Q15" s="1008"/>
      <c r="R15" s="1007">
        <f t="shared" ref="R15" si="14">R13+S13</f>
        <v>0</v>
      </c>
      <c r="S15" s="1008"/>
      <c r="T15" s="1007">
        <f t="shared" ref="T15" si="15">T13+U13</f>
        <v>0</v>
      </c>
      <c r="U15" s="1008"/>
      <c r="V15" s="1007">
        <f t="shared" ref="V15" si="16">V13+W13</f>
        <v>0</v>
      </c>
      <c r="W15" s="1008"/>
      <c r="X15" s="1007">
        <f t="shared" ref="X15" si="17">X13+Y13</f>
        <v>0</v>
      </c>
      <c r="Y15" s="1008"/>
      <c r="Z15" s="1007">
        <f t="shared" ref="Z15" si="18">Z13+AA13</f>
        <v>0</v>
      </c>
      <c r="AA15" s="1008"/>
      <c r="AB15" s="1007">
        <f t="shared" ref="AB15" si="19">AB13+AC13</f>
        <v>0</v>
      </c>
      <c r="AC15" s="1008"/>
      <c r="AD15" s="1007" t="e">
        <f t="shared" ref="AD15" si="20">AD13+AE13</f>
        <v>#REF!</v>
      </c>
      <c r="AE15" s="1008"/>
      <c r="AF15" s="1007" t="e">
        <f t="shared" ref="AF15" si="21">AF13+AG13</f>
        <v>#REF!</v>
      </c>
      <c r="AG15" s="1008"/>
      <c r="AH15" s="1007" t="e">
        <f t="shared" ref="AH15" si="22">AH13+AI13</f>
        <v>#REF!</v>
      </c>
      <c r="AI15" s="1008"/>
      <c r="AJ15" s="1007" t="e">
        <f t="shared" ref="AJ15" si="23">AJ13+AK13</f>
        <v>#REF!</v>
      </c>
      <c r="AK15" s="1008"/>
      <c r="AL15" s="347"/>
      <c r="AM15" s="334"/>
    </row>
    <row r="16" spans="1:39" ht="27">
      <c r="A16" s="344"/>
      <c r="B16" s="344"/>
      <c r="C16" s="344"/>
      <c r="D16" s="344"/>
      <c r="E16" s="344"/>
      <c r="F16" s="345" t="s">
        <v>2084</v>
      </c>
      <c r="G16" s="346"/>
      <c r="H16" s="1015" t="e">
        <f>H15/$C$13</f>
        <v>#REF!</v>
      </c>
      <c r="I16" s="1016"/>
      <c r="J16" s="1015" t="e">
        <f>J15/$C$13</f>
        <v>#REF!</v>
      </c>
      <c r="K16" s="1016"/>
      <c r="L16" s="1015" t="e">
        <f t="shared" ref="L16" si="24">L15/$C$13</f>
        <v>#REF!</v>
      </c>
      <c r="M16" s="1016"/>
      <c r="N16" s="1015" t="e">
        <f t="shared" ref="N16" si="25">N15/$C$13</f>
        <v>#REF!</v>
      </c>
      <c r="O16" s="1016"/>
      <c r="P16" s="1015" t="e">
        <f t="shared" ref="P16" si="26">P15/$C$13</f>
        <v>#REF!</v>
      </c>
      <c r="Q16" s="1016"/>
      <c r="R16" s="1015" t="e">
        <f t="shared" ref="R16" si="27">R15/$C$13</f>
        <v>#REF!</v>
      </c>
      <c r="S16" s="1016"/>
      <c r="T16" s="1015" t="e">
        <f t="shared" ref="T16" si="28">T15/$C$13</f>
        <v>#REF!</v>
      </c>
      <c r="U16" s="1016"/>
      <c r="V16" s="1015" t="e">
        <f t="shared" ref="V16" si="29">V15/$C$13</f>
        <v>#REF!</v>
      </c>
      <c r="W16" s="1016"/>
      <c r="X16" s="1015" t="e">
        <f t="shared" ref="X16" si="30">X15/$C$13</f>
        <v>#REF!</v>
      </c>
      <c r="Y16" s="1016"/>
      <c r="Z16" s="1015" t="e">
        <f t="shared" ref="Z16" si="31">Z15/$C$13</f>
        <v>#REF!</v>
      </c>
      <c r="AA16" s="1016"/>
      <c r="AB16" s="1015" t="e">
        <f t="shared" ref="AB16" si="32">AB15/$C$13</f>
        <v>#REF!</v>
      </c>
      <c r="AC16" s="1016"/>
      <c r="AD16" s="1015" t="e">
        <f t="shared" ref="AD16" si="33">AD15/$C$13</f>
        <v>#REF!</v>
      </c>
      <c r="AE16" s="1016"/>
      <c r="AF16" s="1015" t="e">
        <f t="shared" ref="AF16" si="34">AF15/$C$13</f>
        <v>#REF!</v>
      </c>
      <c r="AG16" s="1016"/>
      <c r="AH16" s="1015" t="e">
        <f t="shared" ref="AH16" si="35">AH15/$C$13</f>
        <v>#REF!</v>
      </c>
      <c r="AI16" s="1016"/>
      <c r="AJ16" s="1015" t="e">
        <f>AJ15/$C$13</f>
        <v>#REF!</v>
      </c>
      <c r="AK16" s="1016"/>
      <c r="AL16" s="347"/>
      <c r="AM16" s="334"/>
    </row>
    <row r="17" spans="1:39" ht="27">
      <c r="A17" s="344"/>
      <c r="E17" s="344"/>
      <c r="F17" s="345" t="s">
        <v>2085</v>
      </c>
      <c r="G17" s="346"/>
      <c r="H17" s="1015" t="e">
        <f>H16</f>
        <v>#REF!</v>
      </c>
      <c r="I17" s="1016"/>
      <c r="J17" s="1015" t="e">
        <f>H17+J16</f>
        <v>#REF!</v>
      </c>
      <c r="K17" s="1016"/>
      <c r="L17" s="1015" t="e">
        <f>J17+L16</f>
        <v>#REF!</v>
      </c>
      <c r="M17" s="1016"/>
      <c r="N17" s="1015" t="e">
        <f>L17+N16</f>
        <v>#REF!</v>
      </c>
      <c r="O17" s="1016"/>
      <c r="P17" s="1015" t="e">
        <f>N17+P16</f>
        <v>#REF!</v>
      </c>
      <c r="Q17" s="1016"/>
      <c r="R17" s="1015" t="e">
        <f>P17+R16</f>
        <v>#REF!</v>
      </c>
      <c r="S17" s="1016"/>
      <c r="T17" s="1015" t="e">
        <f>R17+T16</f>
        <v>#REF!</v>
      </c>
      <c r="U17" s="1016"/>
      <c r="V17" s="1015" t="e">
        <f>T17+V16</f>
        <v>#REF!</v>
      </c>
      <c r="W17" s="1016"/>
      <c r="X17" s="1015" t="e">
        <f>V17+X16</f>
        <v>#REF!</v>
      </c>
      <c r="Y17" s="1016"/>
      <c r="Z17" s="1015" t="e">
        <f>X17+Z16</f>
        <v>#REF!</v>
      </c>
      <c r="AA17" s="1016"/>
      <c r="AB17" s="1015" t="e">
        <f>Z17+AB16</f>
        <v>#REF!</v>
      </c>
      <c r="AC17" s="1016"/>
      <c r="AD17" s="1015" t="e">
        <f>AB17+AD16</f>
        <v>#REF!</v>
      </c>
      <c r="AE17" s="1016"/>
      <c r="AF17" s="1015" t="e">
        <f>AD17+AF16</f>
        <v>#REF!</v>
      </c>
      <c r="AG17" s="1016"/>
      <c r="AH17" s="1015" t="e">
        <f>AF17+AH16</f>
        <v>#REF!</v>
      </c>
      <c r="AI17" s="1016"/>
      <c r="AJ17" s="1015" t="e">
        <f>AH17+AJ16</f>
        <v>#REF!</v>
      </c>
      <c r="AK17" s="1016"/>
      <c r="AL17" s="347"/>
      <c r="AM17" s="334"/>
    </row>
    <row r="18" spans="1:39"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</row>
    <row r="19" spans="1:39" ht="27">
      <c r="A19" s="344"/>
      <c r="B19" s="344"/>
      <c r="C19" s="344"/>
      <c r="D19" s="344"/>
      <c r="E19" s="344"/>
      <c r="F19" s="345" t="s">
        <v>2086</v>
      </c>
      <c r="G19" s="346"/>
      <c r="H19" s="1017">
        <v>0.04</v>
      </c>
      <c r="I19" s="1018"/>
      <c r="J19" s="1017">
        <v>0.08</v>
      </c>
      <c r="K19" s="1018"/>
      <c r="L19" s="1017">
        <v>0.08</v>
      </c>
      <c r="M19" s="1018"/>
      <c r="N19" s="1017">
        <v>4.4999999999999998E-2</v>
      </c>
      <c r="O19" s="1018"/>
      <c r="P19" s="1017">
        <v>7.4999999999999997E-2</v>
      </c>
      <c r="Q19" s="1018"/>
      <c r="R19" s="1017">
        <v>7.4999999999999997E-2</v>
      </c>
      <c r="S19" s="1018"/>
      <c r="T19" s="1017">
        <v>7.4999999999999997E-2</v>
      </c>
      <c r="U19" s="1018"/>
      <c r="V19" s="1017">
        <v>7.4999999999999997E-2</v>
      </c>
      <c r="W19" s="1018"/>
      <c r="X19" s="1017">
        <v>7.4999999999999997E-2</v>
      </c>
      <c r="Y19" s="1018"/>
      <c r="Z19" s="1017">
        <v>7.4999999999999997E-2</v>
      </c>
      <c r="AA19" s="1018"/>
      <c r="AB19" s="1017">
        <v>7.4999999999999997E-2</v>
      </c>
      <c r="AC19" s="1018"/>
      <c r="AD19" s="1017">
        <v>7.4999999999999997E-2</v>
      </c>
      <c r="AE19" s="1018"/>
      <c r="AF19" s="1017">
        <v>7.4999999999999997E-2</v>
      </c>
      <c r="AG19" s="1018"/>
      <c r="AH19" s="1017">
        <v>0.04</v>
      </c>
      <c r="AI19" s="1018"/>
      <c r="AJ19" s="1017">
        <v>0.04</v>
      </c>
      <c r="AK19" s="1018"/>
      <c r="AL19" s="349"/>
      <c r="AM19" s="334"/>
    </row>
    <row r="20" spans="1:39" ht="27">
      <c r="A20" s="344"/>
      <c r="B20" s="344"/>
      <c r="C20" s="344"/>
      <c r="D20" s="344"/>
      <c r="E20" s="344"/>
      <c r="F20" s="345" t="s">
        <v>2087</v>
      </c>
      <c r="G20" s="346"/>
      <c r="H20" s="1015">
        <f>H19</f>
        <v>0.04</v>
      </c>
      <c r="I20" s="1016"/>
      <c r="J20" s="1015">
        <f>H20+J19</f>
        <v>0.12</v>
      </c>
      <c r="K20" s="1016"/>
      <c r="L20" s="1015">
        <f>J20+L19</f>
        <v>0.2</v>
      </c>
      <c r="M20" s="1016"/>
      <c r="N20" s="1015">
        <f t="shared" ref="N20" si="36">L20+N19</f>
        <v>0.245</v>
      </c>
      <c r="O20" s="1016"/>
      <c r="P20" s="1015">
        <f t="shared" ref="P20" si="37">N20+P19</f>
        <v>0.32</v>
      </c>
      <c r="Q20" s="1016"/>
      <c r="R20" s="1015">
        <f t="shared" ref="R20" si="38">P20+R19</f>
        <v>0.39500000000000002</v>
      </c>
      <c r="S20" s="1016"/>
      <c r="T20" s="1015">
        <f t="shared" ref="T20" si="39">R20+T19</f>
        <v>0.47000000000000003</v>
      </c>
      <c r="U20" s="1016"/>
      <c r="V20" s="1015">
        <f t="shared" ref="V20" si="40">T20+V19</f>
        <v>0.54500000000000004</v>
      </c>
      <c r="W20" s="1016"/>
      <c r="X20" s="1015">
        <f t="shared" ref="X20" si="41">V20+X19</f>
        <v>0.62</v>
      </c>
      <c r="Y20" s="1016"/>
      <c r="Z20" s="1015">
        <f t="shared" ref="Z20" si="42">X20+Z19</f>
        <v>0.69499999999999995</v>
      </c>
      <c r="AA20" s="1016"/>
      <c r="AB20" s="1015">
        <f t="shared" ref="AB20" si="43">Z20+AB19</f>
        <v>0.76999999999999991</v>
      </c>
      <c r="AC20" s="1016"/>
      <c r="AD20" s="1015">
        <f t="shared" ref="AD20" si="44">AB20+AD19</f>
        <v>0.84499999999999986</v>
      </c>
      <c r="AE20" s="1016"/>
      <c r="AF20" s="1015">
        <f t="shared" ref="AF20" si="45">AD20+AF19</f>
        <v>0.91999999999999982</v>
      </c>
      <c r="AG20" s="1016"/>
      <c r="AH20" s="1015">
        <f t="shared" ref="AH20" si="46">AF20+AH19</f>
        <v>0.95999999999999985</v>
      </c>
      <c r="AI20" s="1016"/>
      <c r="AJ20" s="1015">
        <f>AH20+AJ19</f>
        <v>0.99999999999999989</v>
      </c>
      <c r="AK20" s="1016"/>
      <c r="AL20" s="347"/>
      <c r="AM20" s="334"/>
    </row>
    <row r="21" spans="1:39" ht="27">
      <c r="A21" s="344"/>
      <c r="B21" s="344"/>
      <c r="C21" s="344"/>
      <c r="D21" s="366"/>
      <c r="E21" s="344"/>
      <c r="F21" s="345" t="s">
        <v>2088</v>
      </c>
      <c r="G21" s="346"/>
      <c r="H21" s="1019" t="e">
        <f>H19*$C$13</f>
        <v>#REF!</v>
      </c>
      <c r="I21" s="1020"/>
      <c r="J21" s="1019" t="e">
        <f t="shared" ref="J21" si="47">J19*$C$13</f>
        <v>#REF!</v>
      </c>
      <c r="K21" s="1020"/>
      <c r="L21" s="1021" t="e">
        <f>L19*$C$13</f>
        <v>#REF!</v>
      </c>
      <c r="M21" s="1022"/>
      <c r="N21" s="1021" t="e">
        <f>N19*$C$13</f>
        <v>#REF!</v>
      </c>
      <c r="O21" s="1022"/>
      <c r="P21" s="1021" t="e">
        <f>P19*$C$13</f>
        <v>#REF!</v>
      </c>
      <c r="Q21" s="1022"/>
      <c r="R21" s="1021" t="e">
        <f>R19*$C$13</f>
        <v>#REF!</v>
      </c>
      <c r="S21" s="1022"/>
      <c r="T21" s="1021" t="e">
        <f>T19*$C$13</f>
        <v>#REF!</v>
      </c>
      <c r="U21" s="1022"/>
      <c r="V21" s="1021" t="e">
        <f>V19*$C$13</f>
        <v>#REF!</v>
      </c>
      <c r="W21" s="1022"/>
      <c r="X21" s="1019" t="e">
        <f t="shared" ref="X21" si="48">X19*$C$13</f>
        <v>#REF!</v>
      </c>
      <c r="Y21" s="1020"/>
      <c r="Z21" s="1019" t="e">
        <f t="shared" ref="Z21" si="49">Z19*$C$13</f>
        <v>#REF!</v>
      </c>
      <c r="AA21" s="1020"/>
      <c r="AB21" s="1019" t="e">
        <f t="shared" ref="AB21" si="50">AB19*$C$13</f>
        <v>#REF!</v>
      </c>
      <c r="AC21" s="1020"/>
      <c r="AD21" s="1019" t="e">
        <f t="shared" ref="AD21" si="51">AD19*$C$13</f>
        <v>#REF!</v>
      </c>
      <c r="AE21" s="1020"/>
      <c r="AF21" s="1019" t="e">
        <f t="shared" ref="AF21" si="52">AF19*$C$13</f>
        <v>#REF!</v>
      </c>
      <c r="AG21" s="1020"/>
      <c r="AH21" s="1019" t="e">
        <f t="shared" ref="AH21" si="53">AH19*$C$13</f>
        <v>#REF!</v>
      </c>
      <c r="AI21" s="1020"/>
      <c r="AJ21" s="1019" t="e">
        <f t="shared" ref="AJ21" si="54">AJ19*$C$13</f>
        <v>#REF!</v>
      </c>
      <c r="AK21" s="1020"/>
      <c r="AL21" s="347"/>
      <c r="AM21" s="334"/>
    </row>
    <row r="22" spans="1:39"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348"/>
      <c r="AI22" s="348"/>
      <c r="AJ22" s="348"/>
      <c r="AK22" s="348"/>
    </row>
    <row r="23" spans="1:39" ht="27">
      <c r="A23" s="344"/>
      <c r="B23" s="344"/>
      <c r="C23" s="344"/>
      <c r="D23" s="344"/>
      <c r="E23" s="344"/>
      <c r="F23" s="345" t="s">
        <v>2085</v>
      </c>
      <c r="G23" s="346"/>
      <c r="H23" s="1023">
        <v>0.05</v>
      </c>
      <c r="I23" s="1024"/>
      <c r="J23" s="1023">
        <v>0.13</v>
      </c>
      <c r="K23" s="1024"/>
      <c r="L23" s="1023">
        <v>0.21</v>
      </c>
      <c r="M23" s="1024"/>
      <c r="N23" s="1023">
        <v>0.255</v>
      </c>
      <c r="O23" s="1024"/>
      <c r="P23" s="1023">
        <v>0.33</v>
      </c>
      <c r="Q23" s="1024"/>
      <c r="R23" s="1023">
        <v>0.40500000000000003</v>
      </c>
      <c r="S23" s="1024"/>
      <c r="T23" s="1023">
        <v>0.48</v>
      </c>
      <c r="U23" s="1024"/>
      <c r="V23" s="1023">
        <v>0.55500000000000005</v>
      </c>
      <c r="W23" s="1024"/>
      <c r="X23" s="1023">
        <v>0.63</v>
      </c>
      <c r="Y23" s="1024"/>
      <c r="Z23" s="1023">
        <v>0.70499999999999996</v>
      </c>
      <c r="AA23" s="1024"/>
      <c r="AB23" s="1023">
        <v>0.78</v>
      </c>
      <c r="AC23" s="1024"/>
      <c r="AD23" s="1023">
        <v>0.85499999999999998</v>
      </c>
      <c r="AE23" s="1024"/>
      <c r="AF23" s="1023">
        <v>0.93</v>
      </c>
      <c r="AG23" s="1024"/>
      <c r="AH23" s="1023">
        <v>0.97</v>
      </c>
      <c r="AI23" s="1024"/>
      <c r="AJ23" s="1023">
        <v>1</v>
      </c>
      <c r="AK23" s="1024"/>
      <c r="AL23" s="347"/>
      <c r="AM23" s="334"/>
    </row>
    <row r="24" spans="1:39" ht="27">
      <c r="A24" s="344"/>
      <c r="B24" s="344"/>
      <c r="C24" s="344"/>
      <c r="D24" s="344"/>
      <c r="E24" s="344"/>
      <c r="F24" s="345" t="s">
        <v>2089</v>
      </c>
      <c r="G24" s="346"/>
      <c r="H24" s="1015">
        <f>H23-H20</f>
        <v>1.0000000000000002E-2</v>
      </c>
      <c r="I24" s="1016"/>
      <c r="J24" s="1015">
        <f>J23-J20</f>
        <v>1.0000000000000009E-2</v>
      </c>
      <c r="K24" s="1016"/>
      <c r="L24" s="1015">
        <f>L23-L20</f>
        <v>9.9999999999999811E-3</v>
      </c>
      <c r="M24" s="1016"/>
      <c r="N24" s="1015">
        <f>N23-N20</f>
        <v>1.0000000000000009E-2</v>
      </c>
      <c r="O24" s="1016"/>
      <c r="P24" s="1015">
        <f>P23-P20</f>
        <v>1.0000000000000009E-2</v>
      </c>
      <c r="Q24" s="1016"/>
      <c r="R24" s="1015">
        <f>R23-R20</f>
        <v>1.0000000000000009E-2</v>
      </c>
      <c r="S24" s="1016"/>
      <c r="T24" s="1015">
        <f>T23-T20</f>
        <v>9.9999999999999534E-3</v>
      </c>
      <c r="U24" s="1016"/>
      <c r="V24" s="1015">
        <f>V23-V20</f>
        <v>1.0000000000000009E-2</v>
      </c>
      <c r="W24" s="1016"/>
      <c r="X24" s="1015">
        <f>X23-X20</f>
        <v>1.0000000000000009E-2</v>
      </c>
      <c r="Y24" s="1016"/>
      <c r="Z24" s="1015">
        <f>Z23-Z20</f>
        <v>1.0000000000000009E-2</v>
      </c>
      <c r="AA24" s="1016"/>
      <c r="AB24" s="1015">
        <f>AB23-AB20</f>
        <v>1.000000000000012E-2</v>
      </c>
      <c r="AC24" s="1016"/>
      <c r="AD24" s="1015">
        <f>AD23-AD20</f>
        <v>1.000000000000012E-2</v>
      </c>
      <c r="AE24" s="1016"/>
      <c r="AF24" s="1015">
        <f>AF23-AF20</f>
        <v>1.0000000000000231E-2</v>
      </c>
      <c r="AG24" s="1016"/>
      <c r="AH24" s="1015">
        <f>AH23-AH20</f>
        <v>1.000000000000012E-2</v>
      </c>
      <c r="AI24" s="1016"/>
      <c r="AJ24" s="1015">
        <f>AJ23-AJ20</f>
        <v>0</v>
      </c>
      <c r="AK24" s="1016"/>
      <c r="AL24" s="347"/>
      <c r="AM24" s="334"/>
    </row>
    <row r="27" spans="1:39" ht="27">
      <c r="B27" s="350"/>
      <c r="M27" s="367"/>
      <c r="O27" s="368"/>
      <c r="P27" s="369"/>
    </row>
    <row r="28" spans="1:39" ht="27">
      <c r="B28" s="350"/>
      <c r="O28" s="370"/>
    </row>
    <row r="29" spans="1:39" ht="27">
      <c r="B29" s="351"/>
      <c r="D29" s="351"/>
      <c r="E29" s="352">
        <f>SUM(E31:E41)</f>
        <v>497999999.99999994</v>
      </c>
    </row>
    <row r="31" spans="1:39" ht="27">
      <c r="C31" s="353"/>
      <c r="D31" s="354"/>
      <c r="E31" s="350">
        <v>16115455.08</v>
      </c>
    </row>
    <row r="32" spans="1:39" ht="27">
      <c r="C32" s="353"/>
      <c r="D32" s="354"/>
      <c r="E32" s="350">
        <v>117477818.41</v>
      </c>
    </row>
    <row r="33" spans="3:5" ht="27">
      <c r="C33" s="353"/>
      <c r="D33" s="354"/>
      <c r="E33" s="350">
        <v>111752956</v>
      </c>
    </row>
    <row r="34" spans="3:5" ht="27">
      <c r="C34" s="353"/>
      <c r="D34" s="354"/>
      <c r="E34" s="350">
        <v>115921141.95</v>
      </c>
    </row>
    <row r="35" spans="3:5" ht="27">
      <c r="C35" s="353"/>
      <c r="D35" s="354"/>
      <c r="E35" s="350">
        <v>28295740.239999998</v>
      </c>
    </row>
    <row r="36" spans="3:5" ht="27">
      <c r="C36" s="353"/>
      <c r="D36" s="354"/>
      <c r="E36" s="350">
        <v>21829297.719999999</v>
      </c>
    </row>
    <row r="37" spans="3:5" ht="27">
      <c r="C37" s="353"/>
      <c r="D37" s="354"/>
      <c r="E37" s="350">
        <v>28155768.890000001</v>
      </c>
    </row>
    <row r="38" spans="3:5" ht="27">
      <c r="C38" s="353"/>
      <c r="D38" s="354"/>
      <c r="E38" s="350">
        <v>4572687.0199999996</v>
      </c>
    </row>
    <row r="39" spans="3:5" ht="27">
      <c r="C39" s="353"/>
      <c r="D39" s="354"/>
      <c r="E39" s="350">
        <v>35076507.079999998</v>
      </c>
    </row>
    <row r="40" spans="3:5" ht="27">
      <c r="C40" s="353"/>
      <c r="D40" s="354"/>
      <c r="E40" s="350">
        <v>12254593.57</v>
      </c>
    </row>
    <row r="41" spans="3:5" ht="27">
      <c r="C41" s="353"/>
      <c r="D41" s="354"/>
      <c r="E41" s="350">
        <v>6548034.04</v>
      </c>
    </row>
  </sheetData>
  <mergeCells count="144">
    <mergeCell ref="AH24:AI24"/>
    <mergeCell ref="AJ24:AK24"/>
    <mergeCell ref="V24:W24"/>
    <mergeCell ref="X24:Y24"/>
    <mergeCell ref="Z24:AA24"/>
    <mergeCell ref="AB24:AC24"/>
    <mergeCell ref="AD24:AE24"/>
    <mergeCell ref="AF24:AG24"/>
    <mergeCell ref="AF23:AG23"/>
    <mergeCell ref="AH23:AI23"/>
    <mergeCell ref="AJ23:AK23"/>
    <mergeCell ref="X23:Y23"/>
    <mergeCell ref="Z23:AA23"/>
    <mergeCell ref="AB23:AC23"/>
    <mergeCell ref="AD23:AE23"/>
    <mergeCell ref="H24:I24"/>
    <mergeCell ref="J24:K24"/>
    <mergeCell ref="L24:M24"/>
    <mergeCell ref="N24:O24"/>
    <mergeCell ref="P24:Q24"/>
    <mergeCell ref="R24:S24"/>
    <mergeCell ref="T24:U24"/>
    <mergeCell ref="T23:U23"/>
    <mergeCell ref="V23:W23"/>
    <mergeCell ref="H23:I23"/>
    <mergeCell ref="J23:K23"/>
    <mergeCell ref="L23:M23"/>
    <mergeCell ref="N23:O23"/>
    <mergeCell ref="P23:Q23"/>
    <mergeCell ref="R23:S23"/>
    <mergeCell ref="Z21:AA21"/>
    <mergeCell ref="AB21:AC21"/>
    <mergeCell ref="AD21:AE21"/>
    <mergeCell ref="AF21:AG21"/>
    <mergeCell ref="AH21:AI21"/>
    <mergeCell ref="AJ21:AK21"/>
    <mergeCell ref="AJ20:AK20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X20:Y20"/>
    <mergeCell ref="Z20:AA20"/>
    <mergeCell ref="AB20:AC20"/>
    <mergeCell ref="AD20:AE20"/>
    <mergeCell ref="AF20:AG20"/>
    <mergeCell ref="AH20:AI20"/>
    <mergeCell ref="H20:I20"/>
    <mergeCell ref="J20:K20"/>
    <mergeCell ref="L20:M20"/>
    <mergeCell ref="N20:O20"/>
    <mergeCell ref="P20:Q20"/>
    <mergeCell ref="R20:S20"/>
    <mergeCell ref="T20:U20"/>
    <mergeCell ref="V20:W20"/>
    <mergeCell ref="V19:W19"/>
    <mergeCell ref="AF17:AG17"/>
    <mergeCell ref="AH17:AI17"/>
    <mergeCell ref="N17:O17"/>
    <mergeCell ref="P17:Q17"/>
    <mergeCell ref="R17:S17"/>
    <mergeCell ref="AJ17:AK17"/>
    <mergeCell ref="H19:I19"/>
    <mergeCell ref="J19:K19"/>
    <mergeCell ref="L19:M19"/>
    <mergeCell ref="N19:O19"/>
    <mergeCell ref="P19:Q19"/>
    <mergeCell ref="R19:S19"/>
    <mergeCell ref="T19:U19"/>
    <mergeCell ref="T17:U17"/>
    <mergeCell ref="V17:W17"/>
    <mergeCell ref="X17:Y17"/>
    <mergeCell ref="Z17:AA17"/>
    <mergeCell ref="AB17:AC17"/>
    <mergeCell ref="AD17:AE17"/>
    <mergeCell ref="AH19:AI19"/>
    <mergeCell ref="AJ19:AK19"/>
    <mergeCell ref="X19:Y19"/>
    <mergeCell ref="Z19:AA19"/>
    <mergeCell ref="AB19:AC19"/>
    <mergeCell ref="AD19:AE19"/>
    <mergeCell ref="AF19:AG19"/>
    <mergeCell ref="H17:I17"/>
    <mergeCell ref="J17:K17"/>
    <mergeCell ref="L17:M17"/>
    <mergeCell ref="R16:S16"/>
    <mergeCell ref="T16:U16"/>
    <mergeCell ref="V16:W16"/>
    <mergeCell ref="AF15:AG15"/>
    <mergeCell ref="AH15:AI15"/>
    <mergeCell ref="AJ15:AK15"/>
    <mergeCell ref="H16:I16"/>
    <mergeCell ref="J16:K16"/>
    <mergeCell ref="L16:M16"/>
    <mergeCell ref="N16:O16"/>
    <mergeCell ref="P16:Q16"/>
    <mergeCell ref="P15:Q15"/>
    <mergeCell ref="R15:S15"/>
    <mergeCell ref="T15:U15"/>
    <mergeCell ref="V15:W15"/>
    <mergeCell ref="X15:Y15"/>
    <mergeCell ref="Z15:AA15"/>
    <mergeCell ref="AD16:AE16"/>
    <mergeCell ref="AF16:AG16"/>
    <mergeCell ref="AH16:AI16"/>
    <mergeCell ref="AJ16:AK16"/>
    <mergeCell ref="X16:Y16"/>
    <mergeCell ref="Z16:AA16"/>
    <mergeCell ref="AB16:AC16"/>
    <mergeCell ref="C13:F13"/>
    <mergeCell ref="A14:F14"/>
    <mergeCell ref="H15:I15"/>
    <mergeCell ref="J15:K15"/>
    <mergeCell ref="L15:M15"/>
    <mergeCell ref="N15:O15"/>
    <mergeCell ref="Z2:AA2"/>
    <mergeCell ref="AB2:AC2"/>
    <mergeCell ref="AD2:AE2"/>
    <mergeCell ref="A1:A3"/>
    <mergeCell ref="B1:B3"/>
    <mergeCell ref="C1:C2"/>
    <mergeCell ref="D1:D2"/>
    <mergeCell ref="E1:E2"/>
    <mergeCell ref="F1:F2"/>
    <mergeCell ref="AB15:AC15"/>
    <mergeCell ref="AD15:AE15"/>
    <mergeCell ref="AF2:AG2"/>
    <mergeCell ref="AH2:AI2"/>
    <mergeCell ref="AJ2:AK2"/>
    <mergeCell ref="H1:AK1"/>
    <mergeCell ref="H2:I2"/>
    <mergeCell ref="J2:K2"/>
    <mergeCell ref="L2:M2"/>
    <mergeCell ref="N2:O2"/>
    <mergeCell ref="P2:Q2"/>
    <mergeCell ref="R2:S2"/>
    <mergeCell ref="T2:U2"/>
    <mergeCell ref="V2:W2"/>
    <mergeCell ref="X2:Y2"/>
  </mergeCells>
  <pageMargins left="0.25" right="0.25" top="0.75" bottom="0.75" header="0.3" footer="0.3"/>
  <pageSetup scale="21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O33"/>
  <sheetViews>
    <sheetView showZeros="0" view="pageBreakPreview" zoomScaleNormal="115" zoomScaleSheetLayoutView="100" workbookViewId="0">
      <selection activeCell="H19" sqref="H19"/>
    </sheetView>
  </sheetViews>
  <sheetFormatPr baseColWidth="10" defaultColWidth="9.19921875" defaultRowHeight="21"/>
  <cols>
    <col min="1" max="1" width="5.59765625" style="142" customWidth="1"/>
    <col min="2" max="2" width="6.19921875" style="133" customWidth="1"/>
    <col min="3" max="4" width="13.19921875" style="133" customWidth="1"/>
    <col min="5" max="5" width="14.3984375" style="133" customWidth="1"/>
    <col min="6" max="6" width="8.59765625" style="142" customWidth="1"/>
    <col min="7" max="7" width="6.19921875" style="143" customWidth="1"/>
    <col min="8" max="8" width="10.19921875" style="133" customWidth="1"/>
    <col min="9" max="9" width="16.3984375" style="133" bestFit="1" customWidth="1"/>
    <col min="10" max="10" width="9.3984375" style="133" customWidth="1"/>
    <col min="11" max="11" width="15.59765625" style="133" customWidth="1"/>
    <col min="12" max="12" width="17.59765625" style="133" customWidth="1"/>
    <col min="13" max="13" width="20.59765625" style="133" customWidth="1"/>
    <col min="14" max="14" width="9.19921875" style="133"/>
    <col min="15" max="15" width="14.59765625" style="450" bestFit="1" customWidth="1"/>
    <col min="16" max="16384" width="9.19921875" style="133"/>
  </cols>
  <sheetData>
    <row r="1" spans="1:13" ht="19.25" customHeight="1">
      <c r="A1" s="911" t="s">
        <v>92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</row>
    <row r="2" spans="1:13" ht="27">
      <c r="A2" s="912" t="s">
        <v>93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4"/>
    </row>
    <row r="3" spans="1:13">
      <c r="A3" s="42" t="s">
        <v>94</v>
      </c>
      <c r="B3" s="2"/>
      <c r="C3" s="134"/>
      <c r="D3" s="134"/>
      <c r="E3" s="135" t="s">
        <v>19</v>
      </c>
      <c r="F3" s="136"/>
      <c r="G3" s="137"/>
      <c r="H3" s="135"/>
      <c r="I3" s="135"/>
      <c r="J3" s="135"/>
      <c r="K3" s="135"/>
      <c r="L3" s="135"/>
      <c r="M3" s="135"/>
    </row>
    <row r="4" spans="1:13">
      <c r="A4" s="44" t="s">
        <v>95</v>
      </c>
      <c r="B4" s="4"/>
      <c r="C4" s="138"/>
      <c r="D4" s="138"/>
      <c r="E4" s="41" t="str">
        <f>+ปร.6!D3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46"/>
      <c r="G4" s="46"/>
      <c r="H4" s="46"/>
      <c r="I4" s="46"/>
      <c r="J4" s="41"/>
      <c r="K4" s="41"/>
      <c r="L4" s="41"/>
      <c r="M4" s="41"/>
    </row>
    <row r="5" spans="1:13">
      <c r="A5" s="44"/>
      <c r="B5" s="4"/>
      <c r="C5" s="138"/>
      <c r="D5" s="138"/>
      <c r="E5" s="41" t="str">
        <f>+ปร.6!D4</f>
        <v>สำหรับระเบียงเศรษฐกิจพิเศษภาคเหนือ</v>
      </c>
      <c r="F5" s="46"/>
      <c r="G5" s="46"/>
      <c r="H5" s="46"/>
      <c r="I5" s="46"/>
      <c r="J5" s="41"/>
      <c r="K5" s="41"/>
      <c r="L5" s="41"/>
      <c r="M5" s="41"/>
    </row>
    <row r="6" spans="1:13">
      <c r="A6" s="44" t="s">
        <v>5</v>
      </c>
      <c r="B6" s="4"/>
      <c r="C6" s="138"/>
      <c r="D6" s="138"/>
      <c r="E6" s="41" t="str">
        <f>+ปร.6!D5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47"/>
      <c r="G6" s="48"/>
      <c r="H6" s="46"/>
      <c r="I6" s="4"/>
      <c r="J6" s="4"/>
      <c r="K6" s="4"/>
      <c r="L6" s="41"/>
      <c r="M6" s="41"/>
    </row>
    <row r="7" spans="1:13">
      <c r="A7" s="44" t="s">
        <v>96</v>
      </c>
      <c r="B7" s="80"/>
      <c r="C7" s="139"/>
      <c r="D7" s="139"/>
      <c r="E7" s="41" t="str">
        <f>+ปร.6!D7</f>
        <v>สำนักงานปลัดกระทรวงการอุดมศึกษา วิทยาศาสตร์ วิจัยและนวัตกรรม</v>
      </c>
      <c r="F7" s="47"/>
      <c r="G7" s="48"/>
      <c r="H7" s="46"/>
      <c r="I7" s="45"/>
      <c r="J7" s="45" t="s">
        <v>7</v>
      </c>
      <c r="K7" s="395" t="s">
        <v>97</v>
      </c>
      <c r="L7" s="46"/>
      <c r="M7" s="41"/>
    </row>
    <row r="8" spans="1:13">
      <c r="A8" s="49" t="s">
        <v>98</v>
      </c>
      <c r="B8" s="92"/>
      <c r="C8" s="138"/>
      <c r="D8" s="138"/>
      <c r="E8" s="41" t="s">
        <v>99</v>
      </c>
      <c r="F8" s="51"/>
      <c r="G8" s="52"/>
      <c r="H8" s="41"/>
      <c r="I8" s="50"/>
      <c r="J8" s="50" t="s">
        <v>100</v>
      </c>
      <c r="K8" s="6" t="str">
        <f>+ปร.6!D9</f>
        <v>4 พฤศจิกายน พ.ศ. 2568</v>
      </c>
      <c r="L8" s="6"/>
      <c r="M8" s="6"/>
    </row>
    <row r="9" spans="1:13">
      <c r="A9" s="140"/>
      <c r="C9" s="141"/>
      <c r="D9" s="141"/>
      <c r="M9" s="142" t="s">
        <v>101</v>
      </c>
    </row>
    <row r="10" spans="1:13">
      <c r="A10" s="915" t="s">
        <v>102</v>
      </c>
      <c r="B10" s="917" t="s">
        <v>16</v>
      </c>
      <c r="C10" s="918"/>
      <c r="D10" s="918"/>
      <c r="E10" s="919"/>
      <c r="F10" s="915" t="s">
        <v>103</v>
      </c>
      <c r="G10" s="915" t="s">
        <v>104</v>
      </c>
      <c r="H10" s="898" t="s">
        <v>105</v>
      </c>
      <c r="I10" s="900"/>
      <c r="J10" s="898" t="s">
        <v>106</v>
      </c>
      <c r="K10" s="900"/>
      <c r="L10" s="915" t="s">
        <v>107</v>
      </c>
      <c r="M10" s="915" t="s">
        <v>18</v>
      </c>
    </row>
    <row r="11" spans="1:13">
      <c r="A11" s="916"/>
      <c r="B11" s="920"/>
      <c r="C11" s="921"/>
      <c r="D11" s="921"/>
      <c r="E11" s="922"/>
      <c r="F11" s="916"/>
      <c r="G11" s="916"/>
      <c r="H11" s="144" t="s">
        <v>108</v>
      </c>
      <c r="I11" s="145" t="s">
        <v>109</v>
      </c>
      <c r="J11" s="144" t="s">
        <v>108</v>
      </c>
      <c r="K11" s="145" t="s">
        <v>109</v>
      </c>
      <c r="L11" s="916"/>
      <c r="M11" s="916"/>
    </row>
    <row r="12" spans="1:13">
      <c r="A12" s="146"/>
      <c r="B12" s="147" t="str">
        <f>E4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C12" s="148"/>
      <c r="D12" s="148"/>
      <c r="E12" s="148"/>
      <c r="F12" s="149"/>
      <c r="G12" s="150"/>
      <c r="H12" s="151"/>
      <c r="I12" s="151"/>
      <c r="J12" s="151"/>
      <c r="K12" s="151"/>
      <c r="L12" s="151"/>
      <c r="M12" s="152"/>
    </row>
    <row r="13" spans="1:13">
      <c r="A13" s="153"/>
      <c r="B13" s="40">
        <v>1</v>
      </c>
      <c r="C13" s="41" t="s">
        <v>110</v>
      </c>
      <c r="D13" s="41"/>
      <c r="E13" s="154"/>
      <c r="F13" s="155">
        <v>1</v>
      </c>
      <c r="G13" s="396" t="s">
        <v>111</v>
      </c>
      <c r="H13" s="156"/>
      <c r="I13" s="156">
        <f>'1.)ปร.4(ก)ภูมิทัศน์'!I65</f>
        <v>0</v>
      </c>
      <c r="J13" s="156"/>
      <c r="K13" s="156">
        <f>'1.)ปร.4(ก)ภูมิทัศน์'!K65</f>
        <v>0</v>
      </c>
      <c r="L13" s="157">
        <f t="shared" ref="L13:L18" si="0">I13+K13</f>
        <v>0</v>
      </c>
      <c r="M13" s="397" t="s">
        <v>112</v>
      </c>
    </row>
    <row r="14" spans="1:13">
      <c r="A14" s="153"/>
      <c r="B14" s="40">
        <v>2</v>
      </c>
      <c r="C14" s="41" t="s">
        <v>113</v>
      </c>
      <c r="D14" s="41"/>
      <c r="E14" s="154"/>
      <c r="F14" s="155">
        <v>1</v>
      </c>
      <c r="G14" s="396" t="s">
        <v>111</v>
      </c>
      <c r="H14" s="156"/>
      <c r="I14" s="156">
        <f>'2.)ปร.4(ก) งานโครงสร้าง'!I131</f>
        <v>0</v>
      </c>
      <c r="J14" s="156"/>
      <c r="K14" s="156">
        <f>'2.)ปร.4(ก) งานโครงสร้าง'!K131</f>
        <v>0</v>
      </c>
      <c r="L14" s="157">
        <f t="shared" si="0"/>
        <v>0</v>
      </c>
      <c r="M14" s="397" t="s">
        <v>114</v>
      </c>
    </row>
    <row r="15" spans="1:13">
      <c r="A15" s="153"/>
      <c r="B15" s="40">
        <v>3</v>
      </c>
      <c r="C15" s="41" t="s">
        <v>115</v>
      </c>
      <c r="D15" s="41"/>
      <c r="E15" s="154"/>
      <c r="F15" s="155">
        <v>1</v>
      </c>
      <c r="G15" s="396" t="s">
        <v>111</v>
      </c>
      <c r="H15" s="156"/>
      <c r="I15" s="156">
        <f>'3.)ปร.4(ก) งานสถาปัตยกรรม'!I264</f>
        <v>0</v>
      </c>
      <c r="J15" s="156"/>
      <c r="K15" s="156">
        <f>'3.)ปร.4(ก) งานสถาปัตยกรรม'!K264</f>
        <v>0</v>
      </c>
      <c r="L15" s="157">
        <f t="shared" si="0"/>
        <v>0</v>
      </c>
      <c r="M15" s="397" t="s">
        <v>116</v>
      </c>
    </row>
    <row r="16" spans="1:13">
      <c r="A16" s="153"/>
      <c r="B16" s="40">
        <v>4</v>
      </c>
      <c r="C16" s="41" t="s">
        <v>117</v>
      </c>
      <c r="D16" s="41"/>
      <c r="E16" s="154"/>
      <c r="F16" s="155">
        <v>1</v>
      </c>
      <c r="G16" s="396" t="s">
        <v>111</v>
      </c>
      <c r="H16" s="156"/>
      <c r="I16" s="156">
        <f>'4.)ปร.4(ก) งานไฟฟ้า'!I721</f>
        <v>0</v>
      </c>
      <c r="J16" s="156"/>
      <c r="K16" s="156">
        <f>'4.)ปร.4(ก) งานไฟฟ้า'!K721</f>
        <v>0</v>
      </c>
      <c r="L16" s="157">
        <f t="shared" si="0"/>
        <v>0</v>
      </c>
      <c r="M16" s="397" t="s">
        <v>118</v>
      </c>
    </row>
    <row r="17" spans="1:13">
      <c r="A17" s="153"/>
      <c r="B17" s="40">
        <v>5</v>
      </c>
      <c r="C17" s="41" t="s">
        <v>119</v>
      </c>
      <c r="D17" s="41"/>
      <c r="E17" s="154"/>
      <c r="F17" s="155">
        <v>1</v>
      </c>
      <c r="G17" s="396" t="s">
        <v>111</v>
      </c>
      <c r="H17" s="156"/>
      <c r="I17" s="156">
        <f>'5.)ปร.4(ก) งานสุขาภิบาล'!I259</f>
        <v>0</v>
      </c>
      <c r="J17" s="156"/>
      <c r="K17" s="156">
        <f>'5.)ปร.4(ก) งานสุขาภิบาล'!K259</f>
        <v>0</v>
      </c>
      <c r="L17" s="157">
        <f t="shared" si="0"/>
        <v>0</v>
      </c>
      <c r="M17" s="397" t="s">
        <v>120</v>
      </c>
    </row>
    <row r="18" spans="1:13">
      <c r="A18" s="153"/>
      <c r="B18" s="40">
        <v>6</v>
      </c>
      <c r="C18" s="41" t="s">
        <v>121</v>
      </c>
      <c r="D18" s="41"/>
      <c r="E18" s="154"/>
      <c r="F18" s="155">
        <v>1</v>
      </c>
      <c r="G18" s="396" t="s">
        <v>111</v>
      </c>
      <c r="H18" s="156"/>
      <c r="I18" s="156">
        <f>'6.)ปร.4(ก) งานระบบปรับอากาศ'!I218</f>
        <v>0</v>
      </c>
      <c r="J18" s="156"/>
      <c r="K18" s="156">
        <f>'6.)ปร.4(ก) งานระบบปรับอากาศ'!K218</f>
        <v>0</v>
      </c>
      <c r="L18" s="157">
        <f t="shared" si="0"/>
        <v>0</v>
      </c>
      <c r="M18" s="397" t="s">
        <v>122</v>
      </c>
    </row>
    <row r="19" spans="1:13">
      <c r="A19" s="158"/>
      <c r="B19" s="159"/>
      <c r="C19" s="160"/>
      <c r="D19" s="160"/>
      <c r="E19" s="161"/>
      <c r="F19" s="162"/>
      <c r="G19" s="163"/>
      <c r="H19" s="164"/>
      <c r="I19" s="164"/>
      <c r="J19" s="164"/>
      <c r="K19" s="164"/>
      <c r="L19" s="165"/>
      <c r="M19" s="166"/>
    </row>
    <row r="20" spans="1:13" ht="21.75" customHeight="1">
      <c r="A20" s="167"/>
      <c r="B20" s="898" t="s">
        <v>71</v>
      </c>
      <c r="C20" s="899"/>
      <c r="D20" s="899"/>
      <c r="E20" s="899"/>
      <c r="F20" s="899"/>
      <c r="G20" s="899"/>
      <c r="H20" s="900"/>
      <c r="I20" s="168">
        <f>SUM(I13:I18)</f>
        <v>0</v>
      </c>
      <c r="J20" s="169"/>
      <c r="K20" s="168">
        <f>SUM(K13:K18)</f>
        <v>0</v>
      </c>
      <c r="L20" s="168">
        <f>SUM(L13:L18)</f>
        <v>0</v>
      </c>
      <c r="M20" s="169"/>
    </row>
    <row r="21" spans="1:13">
      <c r="A21" s="170"/>
      <c r="B21" s="171"/>
      <c r="C21" s="171"/>
      <c r="D21" s="171"/>
      <c r="E21" s="171"/>
      <c r="F21" s="172"/>
      <c r="G21" s="173"/>
      <c r="H21" s="174"/>
      <c r="I21" s="174"/>
      <c r="J21" s="174"/>
      <c r="K21" s="174"/>
      <c r="L21" s="175"/>
      <c r="M21" s="176"/>
    </row>
    <row r="26" spans="1:13">
      <c r="B26" s="376"/>
      <c r="C26" s="373"/>
      <c r="D26" s="373"/>
      <c r="E26" s="373"/>
      <c r="F26" s="377"/>
      <c r="G26" s="378"/>
      <c r="H26" s="373"/>
    </row>
    <row r="31" spans="1:13">
      <c r="B31" s="373"/>
      <c r="C31" s="373"/>
      <c r="D31" s="373"/>
      <c r="E31" s="373"/>
      <c r="F31" s="377"/>
      <c r="G31" s="378"/>
      <c r="H31" s="373"/>
    </row>
    <row r="33" spans="2:8">
      <c r="B33" s="373"/>
      <c r="C33" s="373"/>
      <c r="D33" s="373"/>
      <c r="E33" s="373"/>
      <c r="F33" s="377"/>
      <c r="G33" s="378"/>
      <c r="H33" s="373"/>
    </row>
  </sheetData>
  <mergeCells count="11">
    <mergeCell ref="B20:H20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rintOptions horizontalCentered="1"/>
  <pageMargins left="0.39370078740157499" right="0.39370078740157499" top="0.39370078740157499" bottom="0.39370078740157499" header="0.39370078740157499" footer="0.39370078740157499"/>
  <pageSetup paperSize="9" scale="90" fitToWidth="0" fitToHeight="0" orientation="landscape" r:id="rId1"/>
  <headerFooter alignWithMargins="0">
    <oddHeader>&amp;LPage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N66"/>
  <sheetViews>
    <sheetView view="pageBreakPreview" topLeftCell="A8" zoomScale="115" zoomScaleNormal="160" zoomScaleSheetLayoutView="115" workbookViewId="0">
      <selection activeCell="E23" sqref="E23"/>
    </sheetView>
  </sheetViews>
  <sheetFormatPr baseColWidth="10" defaultColWidth="9" defaultRowHeight="21"/>
  <cols>
    <col min="1" max="1" width="5.59765625" style="55" customWidth="1"/>
    <col min="2" max="2" width="7.19921875" style="1" customWidth="1"/>
    <col min="3" max="3" width="15.59765625" style="1" customWidth="1"/>
    <col min="4" max="4" width="22.3984375" style="1" customWidth="1"/>
    <col min="5" max="5" width="28.3984375" style="1" customWidth="1"/>
    <col min="6" max="6" width="14" style="55" customWidth="1"/>
    <col min="7" max="7" width="5.59765625" style="56" customWidth="1"/>
    <col min="8" max="8" width="10.59765625" style="1" customWidth="1"/>
    <col min="9" max="9" width="16.3984375" style="1" customWidth="1"/>
    <col min="10" max="10" width="13.19921875" style="1" customWidth="1"/>
    <col min="11" max="11" width="14.3984375" style="1" customWidth="1"/>
    <col min="12" max="12" width="17.3984375" style="1" customWidth="1"/>
    <col min="13" max="13" width="27.19921875" style="1" customWidth="1"/>
    <col min="14" max="16384" width="9" style="1"/>
  </cols>
  <sheetData>
    <row r="1" spans="1:14">
      <c r="A1" s="876" t="s">
        <v>123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14" ht="27">
      <c r="A2" s="926" t="s">
        <v>124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8"/>
    </row>
    <row r="3" spans="1:14">
      <c r="A3" s="42" t="s">
        <v>94</v>
      </c>
      <c r="B3" s="2"/>
      <c r="C3" s="2"/>
      <c r="D3" s="2"/>
      <c r="E3" s="3" t="s">
        <v>19</v>
      </c>
      <c r="F3" s="95"/>
      <c r="G3" s="43"/>
      <c r="H3" s="3"/>
      <c r="I3" s="3"/>
      <c r="J3" s="3"/>
      <c r="K3" s="3"/>
      <c r="L3" s="3"/>
      <c r="M3" s="3"/>
    </row>
    <row r="4" spans="1:14">
      <c r="A4" s="44" t="s">
        <v>95</v>
      </c>
      <c r="B4" s="4"/>
      <c r="C4" s="4"/>
      <c r="D4" s="4"/>
      <c r="E4" s="41" t="str">
        <f>+ปร.6!D3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46"/>
      <c r="G4" s="46"/>
      <c r="H4" s="46"/>
      <c r="I4" s="46"/>
      <c r="J4" s="41"/>
      <c r="K4" s="41"/>
      <c r="L4" s="5"/>
      <c r="M4" s="5"/>
    </row>
    <row r="5" spans="1:14">
      <c r="A5" s="44"/>
      <c r="B5" s="4"/>
      <c r="C5" s="4"/>
      <c r="D5" s="4"/>
      <c r="E5" s="41" t="str">
        <f>+ปร.6!D4</f>
        <v>สำหรับระเบียงเศรษฐกิจพิเศษภาคเหนือ</v>
      </c>
      <c r="F5" s="46"/>
      <c r="G5" s="46"/>
      <c r="H5" s="46"/>
      <c r="I5" s="46"/>
      <c r="J5" s="41"/>
      <c r="K5" s="41"/>
      <c r="L5" s="5"/>
      <c r="M5" s="5"/>
    </row>
    <row r="6" spans="1:14">
      <c r="A6" s="44" t="s">
        <v>5</v>
      </c>
      <c r="B6" s="4"/>
      <c r="C6" s="4"/>
      <c r="D6" s="4"/>
      <c r="E6" s="41" t="str">
        <f>+ปร.6!D5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47"/>
      <c r="G6" s="48"/>
      <c r="H6" s="46"/>
      <c r="I6" s="4"/>
      <c r="J6" s="4"/>
      <c r="K6" s="4"/>
      <c r="L6" s="5"/>
      <c r="M6" s="5"/>
    </row>
    <row r="7" spans="1:14">
      <c r="A7" s="44" t="s">
        <v>96</v>
      </c>
      <c r="B7" s="80"/>
      <c r="C7" s="80"/>
      <c r="D7" s="80"/>
      <c r="E7" s="41" t="str">
        <f>+ปร.6!D7</f>
        <v>สำนักงานปลัดกระทรวงการอุดมศึกษา วิทยาศาสตร์ วิจัยและนวัตกรรม</v>
      </c>
      <c r="F7" s="47"/>
      <c r="G7" s="48"/>
      <c r="H7" s="46"/>
      <c r="I7" s="45"/>
      <c r="J7" s="45" t="s">
        <v>7</v>
      </c>
      <c r="K7" s="395" t="s">
        <v>97</v>
      </c>
      <c r="L7" s="5"/>
      <c r="M7" s="5"/>
    </row>
    <row r="8" spans="1:14">
      <c r="A8" s="49" t="s">
        <v>98</v>
      </c>
      <c r="B8" s="92"/>
      <c r="C8" s="4"/>
      <c r="D8" s="4"/>
      <c r="E8" s="41" t="s">
        <v>99</v>
      </c>
      <c r="F8" s="51"/>
      <c r="G8" s="52"/>
      <c r="H8" s="41"/>
      <c r="I8" s="50"/>
      <c r="J8" s="50" t="s">
        <v>100</v>
      </c>
      <c r="K8" s="6" t="str">
        <f>+ปร.6!D9</f>
        <v>4 พฤศจิกายน พ.ศ. 2568</v>
      </c>
      <c r="L8" s="53"/>
      <c r="M8" s="53"/>
    </row>
    <row r="9" spans="1:14">
      <c r="A9" s="54"/>
      <c r="C9" s="28"/>
      <c r="D9" s="28"/>
      <c r="M9" s="55" t="s">
        <v>101</v>
      </c>
    </row>
    <row r="10" spans="1:14">
      <c r="A10" s="929" t="s">
        <v>102</v>
      </c>
      <c r="B10" s="931" t="s">
        <v>16</v>
      </c>
      <c r="C10" s="932"/>
      <c r="D10" s="932"/>
      <c r="E10" s="933"/>
      <c r="F10" s="929" t="s">
        <v>103</v>
      </c>
      <c r="G10" s="929" t="s">
        <v>104</v>
      </c>
      <c r="H10" s="923" t="s">
        <v>105</v>
      </c>
      <c r="I10" s="925"/>
      <c r="J10" s="923" t="s">
        <v>106</v>
      </c>
      <c r="K10" s="925"/>
      <c r="L10" s="929" t="s">
        <v>107</v>
      </c>
      <c r="M10" s="929" t="s">
        <v>18</v>
      </c>
    </row>
    <row r="11" spans="1:14">
      <c r="A11" s="930"/>
      <c r="B11" s="934"/>
      <c r="C11" s="935"/>
      <c r="D11" s="935"/>
      <c r="E11" s="936"/>
      <c r="F11" s="930"/>
      <c r="G11" s="930"/>
      <c r="H11" s="57" t="s">
        <v>108</v>
      </c>
      <c r="I11" s="58" t="s">
        <v>109</v>
      </c>
      <c r="J11" s="57" t="s">
        <v>108</v>
      </c>
      <c r="K11" s="58" t="s">
        <v>109</v>
      </c>
      <c r="L11" s="930"/>
      <c r="M11" s="930"/>
    </row>
    <row r="12" spans="1:14">
      <c r="A12" s="59">
        <v>1</v>
      </c>
      <c r="B12" s="179" t="s">
        <v>125</v>
      </c>
      <c r="C12" s="60"/>
      <c r="D12" s="60"/>
      <c r="E12" s="60"/>
      <c r="F12" s="97"/>
      <c r="G12" s="61"/>
      <c r="H12" s="62"/>
      <c r="I12" s="62"/>
      <c r="J12" s="62"/>
      <c r="K12" s="62"/>
      <c r="L12" s="62"/>
      <c r="M12" s="469"/>
    </row>
    <row r="13" spans="1:14">
      <c r="A13" s="38"/>
      <c r="B13" s="37">
        <v>1.1000000000000001</v>
      </c>
      <c r="C13" s="4" t="s">
        <v>126</v>
      </c>
      <c r="D13" s="5"/>
      <c r="E13" s="15"/>
      <c r="F13" s="67"/>
      <c r="G13" s="68"/>
      <c r="H13" s="64"/>
      <c r="I13" s="64"/>
      <c r="J13" s="64"/>
      <c r="K13" s="64"/>
      <c r="L13" s="65"/>
      <c r="M13" s="70"/>
    </row>
    <row r="14" spans="1:14" s="133" customFormat="1">
      <c r="A14" s="398"/>
      <c r="B14" s="850" t="s">
        <v>127</v>
      </c>
      <c r="C14" s="41" t="s">
        <v>128</v>
      </c>
      <c r="D14" s="137"/>
      <c r="E14" s="399"/>
      <c r="F14" s="183">
        <v>8859.2900000000009</v>
      </c>
      <c r="G14" s="396" t="s">
        <v>129</v>
      </c>
      <c r="H14" s="183"/>
      <c r="I14" s="183">
        <f t="shared" ref="I14:I62" si="0">F14*H14</f>
        <v>0</v>
      </c>
      <c r="J14" s="183"/>
      <c r="K14" s="183">
        <f t="shared" ref="K14" si="1">J14*F14</f>
        <v>0</v>
      </c>
      <c r="L14" s="183">
        <f>K14+I14</f>
        <v>0</v>
      </c>
      <c r="M14" s="851"/>
    </row>
    <row r="15" spans="1:14" s="133" customFormat="1">
      <c r="A15" s="398"/>
      <c r="B15" s="850" t="s">
        <v>130</v>
      </c>
      <c r="C15" s="41" t="s">
        <v>131</v>
      </c>
      <c r="D15" s="137"/>
      <c r="E15" s="399"/>
      <c r="F15" s="183">
        <v>8859.2900000000009</v>
      </c>
      <c r="G15" s="396" t="s">
        <v>129</v>
      </c>
      <c r="H15" s="183"/>
      <c r="I15" s="183">
        <f t="shared" ref="I15:I63" si="2">F15*H15</f>
        <v>0</v>
      </c>
      <c r="J15" s="183"/>
      <c r="K15" s="183">
        <f t="shared" ref="K15:K16" si="3">J15*F15</f>
        <v>0</v>
      </c>
      <c r="L15" s="183">
        <f>K15+I15</f>
        <v>0</v>
      </c>
      <c r="M15" s="851"/>
    </row>
    <row r="16" spans="1:14" s="133" customFormat="1">
      <c r="A16" s="398"/>
      <c r="B16" s="850" t="s">
        <v>132</v>
      </c>
      <c r="C16" s="41" t="s">
        <v>133</v>
      </c>
      <c r="D16" s="137"/>
      <c r="E16" s="399"/>
      <c r="F16" s="400">
        <v>1</v>
      </c>
      <c r="G16" s="396" t="s">
        <v>111</v>
      </c>
      <c r="H16" s="183"/>
      <c r="I16" s="183">
        <f t="shared" si="0"/>
        <v>0</v>
      </c>
      <c r="J16" s="183"/>
      <c r="K16" s="183">
        <f t="shared" si="3"/>
        <v>0</v>
      </c>
      <c r="L16" s="183">
        <f t="shared" ref="L16:L63" si="4">K16+I16</f>
        <v>0</v>
      </c>
      <c r="M16" s="851"/>
      <c r="N16" s="141"/>
    </row>
    <row r="17" spans="1:13">
      <c r="A17" s="38"/>
      <c r="B17" s="37"/>
      <c r="C17" s="5"/>
      <c r="D17" s="5"/>
      <c r="E17" s="15"/>
      <c r="F17" s="67"/>
      <c r="G17" s="68"/>
      <c r="H17" s="183"/>
      <c r="I17" s="183"/>
      <c r="J17" s="183"/>
      <c r="K17" s="183"/>
      <c r="L17" s="183"/>
      <c r="M17" s="70"/>
    </row>
    <row r="18" spans="1:13">
      <c r="A18" s="38"/>
      <c r="B18" s="37">
        <v>1.2</v>
      </c>
      <c r="C18" s="4" t="s">
        <v>134</v>
      </c>
      <c r="D18" s="5"/>
      <c r="E18" s="15"/>
      <c r="F18" s="67"/>
      <c r="G18" s="68"/>
      <c r="H18" s="183"/>
      <c r="I18" s="183"/>
      <c r="J18" s="183"/>
      <c r="K18" s="183"/>
      <c r="L18" s="183"/>
      <c r="M18" s="70"/>
    </row>
    <row r="19" spans="1:13">
      <c r="A19" s="38"/>
      <c r="B19" s="37" t="s">
        <v>135</v>
      </c>
      <c r="C19" s="852" t="s">
        <v>136</v>
      </c>
      <c r="D19" s="5"/>
      <c r="E19" s="15"/>
      <c r="F19" s="67"/>
      <c r="G19" s="68"/>
      <c r="H19" s="183"/>
      <c r="I19" s="183"/>
      <c r="J19" s="183"/>
      <c r="K19" s="183"/>
      <c r="L19" s="183"/>
      <c r="M19" s="70"/>
    </row>
    <row r="20" spans="1:13">
      <c r="A20" s="193"/>
      <c r="B20" s="853" t="s">
        <v>137</v>
      </c>
      <c r="C20" s="5" t="s">
        <v>138</v>
      </c>
      <c r="D20" s="43"/>
      <c r="E20" s="184"/>
      <c r="F20" s="183">
        <v>1933</v>
      </c>
      <c r="G20" s="396" t="s">
        <v>139</v>
      </c>
      <c r="H20" s="183"/>
      <c r="I20" s="183">
        <f t="shared" si="0"/>
        <v>0</v>
      </c>
      <c r="J20" s="183"/>
      <c r="K20" s="183">
        <f t="shared" ref="K20:K63" si="5">J20*F20</f>
        <v>0</v>
      </c>
      <c r="L20" s="183">
        <f t="shared" si="4"/>
        <v>0</v>
      </c>
      <c r="M20" s="851"/>
    </row>
    <row r="21" spans="1:13">
      <c r="A21" s="193"/>
      <c r="B21" s="853" t="s">
        <v>140</v>
      </c>
      <c r="C21" s="5" t="s">
        <v>141</v>
      </c>
      <c r="D21" s="43"/>
      <c r="E21" s="184"/>
      <c r="F21" s="183">
        <v>534</v>
      </c>
      <c r="G21" s="396" t="s">
        <v>139</v>
      </c>
      <c r="H21" s="183"/>
      <c r="I21" s="183">
        <f t="shared" si="2"/>
        <v>0</v>
      </c>
      <c r="J21" s="183"/>
      <c r="K21" s="183">
        <f t="shared" si="5"/>
        <v>0</v>
      </c>
      <c r="L21" s="183">
        <f t="shared" si="4"/>
        <v>0</v>
      </c>
      <c r="M21" s="413"/>
    </row>
    <row r="22" spans="1:13">
      <c r="A22" s="193"/>
      <c r="B22" s="37" t="s">
        <v>142</v>
      </c>
      <c r="C22" s="852" t="s">
        <v>143</v>
      </c>
      <c r="D22" s="43"/>
      <c r="E22" s="184"/>
      <c r="F22" s="183"/>
      <c r="G22" s="184"/>
      <c r="H22" s="183"/>
      <c r="I22" s="183"/>
      <c r="J22" s="183"/>
      <c r="K22" s="183"/>
      <c r="L22" s="183"/>
      <c r="M22" s="470"/>
    </row>
    <row r="23" spans="1:13">
      <c r="A23" s="193"/>
      <c r="B23" s="191"/>
      <c r="C23" s="854" t="s">
        <v>144</v>
      </c>
      <c r="D23" s="43"/>
      <c r="E23" s="184"/>
      <c r="F23" s="183"/>
      <c r="G23" s="184"/>
      <c r="H23" s="183"/>
      <c r="I23" s="183"/>
      <c r="J23" s="183"/>
      <c r="K23" s="183"/>
      <c r="L23" s="183"/>
      <c r="M23" s="470"/>
    </row>
    <row r="24" spans="1:13">
      <c r="A24" s="193"/>
      <c r="B24" s="853" t="s">
        <v>145</v>
      </c>
      <c r="C24" s="5" t="s">
        <v>146</v>
      </c>
      <c r="D24" s="43"/>
      <c r="E24" s="184"/>
      <c r="F24" s="183">
        <v>28</v>
      </c>
      <c r="G24" s="396" t="s">
        <v>147</v>
      </c>
      <c r="H24" s="183"/>
      <c r="I24" s="183">
        <f t="shared" si="0"/>
        <v>0</v>
      </c>
      <c r="J24" s="183"/>
      <c r="K24" s="183">
        <f t="shared" si="5"/>
        <v>0</v>
      </c>
      <c r="L24" s="183">
        <f t="shared" si="4"/>
        <v>0</v>
      </c>
      <c r="M24" s="413"/>
    </row>
    <row r="25" spans="1:13">
      <c r="A25" s="193"/>
      <c r="B25" s="853" t="s">
        <v>148</v>
      </c>
      <c r="C25" s="5" t="s">
        <v>149</v>
      </c>
      <c r="D25" s="43"/>
      <c r="E25" s="184"/>
      <c r="F25" s="183">
        <v>6</v>
      </c>
      <c r="G25" s="396" t="s">
        <v>147</v>
      </c>
      <c r="H25" s="183"/>
      <c r="I25" s="183">
        <f t="shared" si="2"/>
        <v>0</v>
      </c>
      <c r="J25" s="183"/>
      <c r="K25" s="183">
        <f t="shared" si="5"/>
        <v>0</v>
      </c>
      <c r="L25" s="183">
        <f t="shared" si="4"/>
        <v>0</v>
      </c>
      <c r="M25" s="413"/>
    </row>
    <row r="26" spans="1:13">
      <c r="A26" s="193"/>
      <c r="B26" s="853" t="s">
        <v>150</v>
      </c>
      <c r="C26" s="5" t="s">
        <v>151</v>
      </c>
      <c r="D26" s="43"/>
      <c r="E26" s="184"/>
      <c r="F26" s="183">
        <v>3</v>
      </c>
      <c r="G26" s="396" t="s">
        <v>147</v>
      </c>
      <c r="H26" s="183"/>
      <c r="I26" s="183">
        <f t="shared" si="0"/>
        <v>0</v>
      </c>
      <c r="J26" s="183"/>
      <c r="K26" s="183">
        <f t="shared" si="5"/>
        <v>0</v>
      </c>
      <c r="L26" s="183">
        <f t="shared" si="4"/>
        <v>0</v>
      </c>
      <c r="M26" s="413"/>
    </row>
    <row r="27" spans="1:13">
      <c r="A27" s="182"/>
      <c r="B27" s="853" t="s">
        <v>152</v>
      </c>
      <c r="C27" s="5" t="s">
        <v>153</v>
      </c>
      <c r="D27" s="43"/>
      <c r="E27" s="184"/>
      <c r="F27" s="183">
        <v>10</v>
      </c>
      <c r="G27" s="396" t="s">
        <v>147</v>
      </c>
      <c r="H27" s="183"/>
      <c r="I27" s="183">
        <f t="shared" si="2"/>
        <v>0</v>
      </c>
      <c r="J27" s="183"/>
      <c r="K27" s="183">
        <f t="shared" si="5"/>
        <v>0</v>
      </c>
      <c r="L27" s="183">
        <f t="shared" si="4"/>
        <v>0</v>
      </c>
      <c r="M27" s="413"/>
    </row>
    <row r="28" spans="1:13">
      <c r="A28" s="182"/>
      <c r="B28" s="853" t="s">
        <v>154</v>
      </c>
      <c r="C28" s="5" t="s">
        <v>155</v>
      </c>
      <c r="D28" s="99"/>
      <c r="E28" s="194"/>
      <c r="F28" s="183">
        <v>10</v>
      </c>
      <c r="G28" s="396" t="s">
        <v>147</v>
      </c>
      <c r="H28" s="183"/>
      <c r="I28" s="183">
        <f t="shared" si="0"/>
        <v>0</v>
      </c>
      <c r="J28" s="183"/>
      <c r="K28" s="183">
        <f t="shared" si="5"/>
        <v>0</v>
      </c>
      <c r="L28" s="183">
        <f t="shared" si="4"/>
        <v>0</v>
      </c>
      <c r="M28" s="413"/>
    </row>
    <row r="29" spans="1:13">
      <c r="A29" s="193"/>
      <c r="B29" s="37"/>
      <c r="C29" s="854" t="s">
        <v>156</v>
      </c>
      <c r="D29" s="43"/>
      <c r="E29" s="184"/>
      <c r="F29" s="183"/>
      <c r="G29" s="396"/>
      <c r="H29" s="183"/>
      <c r="I29" s="183"/>
      <c r="J29" s="183"/>
      <c r="K29" s="183"/>
      <c r="L29" s="183"/>
      <c r="M29" s="470"/>
    </row>
    <row r="30" spans="1:13">
      <c r="A30" s="193"/>
      <c r="B30" s="853" t="s">
        <v>157</v>
      </c>
      <c r="C30" s="5" t="s">
        <v>158</v>
      </c>
      <c r="D30" s="43"/>
      <c r="E30" s="184"/>
      <c r="F30" s="183">
        <v>18</v>
      </c>
      <c r="G30" s="396" t="s">
        <v>147</v>
      </c>
      <c r="H30" s="183"/>
      <c r="I30" s="183">
        <f t="shared" si="0"/>
        <v>0</v>
      </c>
      <c r="J30" s="183"/>
      <c r="K30" s="183">
        <f t="shared" si="5"/>
        <v>0</v>
      </c>
      <c r="L30" s="183">
        <f t="shared" si="4"/>
        <v>0</v>
      </c>
      <c r="M30" s="413"/>
    </row>
    <row r="31" spans="1:13">
      <c r="A31" s="193"/>
      <c r="B31" s="853" t="s">
        <v>159</v>
      </c>
      <c r="C31" s="5" t="s">
        <v>160</v>
      </c>
      <c r="D31" s="43"/>
      <c r="E31" s="184"/>
      <c r="F31" s="183">
        <v>228</v>
      </c>
      <c r="G31" s="396" t="s">
        <v>147</v>
      </c>
      <c r="H31" s="183"/>
      <c r="I31" s="183">
        <f t="shared" si="2"/>
        <v>0</v>
      </c>
      <c r="J31" s="183"/>
      <c r="K31" s="183">
        <f t="shared" si="5"/>
        <v>0</v>
      </c>
      <c r="L31" s="183">
        <f t="shared" si="4"/>
        <v>0</v>
      </c>
      <c r="M31" s="413"/>
    </row>
    <row r="32" spans="1:13">
      <c r="A32" s="193"/>
      <c r="B32" s="853" t="s">
        <v>161</v>
      </c>
      <c r="C32" s="5" t="s">
        <v>162</v>
      </c>
      <c r="D32" s="43"/>
      <c r="E32" s="184"/>
      <c r="F32" s="183">
        <v>328</v>
      </c>
      <c r="G32" s="396" t="s">
        <v>147</v>
      </c>
      <c r="H32" s="183"/>
      <c r="I32" s="183">
        <f t="shared" si="0"/>
        <v>0</v>
      </c>
      <c r="J32" s="183"/>
      <c r="K32" s="183">
        <f t="shared" si="5"/>
        <v>0</v>
      </c>
      <c r="L32" s="183">
        <f t="shared" si="4"/>
        <v>0</v>
      </c>
      <c r="M32" s="413"/>
    </row>
    <row r="33" spans="1:13">
      <c r="A33" s="193"/>
      <c r="B33" s="853" t="s">
        <v>163</v>
      </c>
      <c r="C33" s="5" t="s">
        <v>164</v>
      </c>
      <c r="D33" s="43"/>
      <c r="E33" s="184"/>
      <c r="F33" s="183">
        <v>4800</v>
      </c>
      <c r="G33" s="396" t="s">
        <v>147</v>
      </c>
      <c r="H33" s="183"/>
      <c r="I33" s="183">
        <f t="shared" si="2"/>
        <v>0</v>
      </c>
      <c r="J33" s="183"/>
      <c r="K33" s="183">
        <f t="shared" si="5"/>
        <v>0</v>
      </c>
      <c r="L33" s="183">
        <f t="shared" si="4"/>
        <v>0</v>
      </c>
      <c r="M33" s="413"/>
    </row>
    <row r="34" spans="1:13">
      <c r="A34" s="193"/>
      <c r="B34" s="853" t="s">
        <v>165</v>
      </c>
      <c r="C34" s="5" t="s">
        <v>166</v>
      </c>
      <c r="D34" s="43"/>
      <c r="E34" s="184"/>
      <c r="F34" s="183">
        <v>173</v>
      </c>
      <c r="G34" s="396" t="s">
        <v>147</v>
      </c>
      <c r="H34" s="183"/>
      <c r="I34" s="183">
        <f t="shared" si="0"/>
        <v>0</v>
      </c>
      <c r="J34" s="183"/>
      <c r="K34" s="183">
        <f t="shared" si="5"/>
        <v>0</v>
      </c>
      <c r="L34" s="183">
        <f t="shared" si="4"/>
        <v>0</v>
      </c>
      <c r="M34" s="413"/>
    </row>
    <row r="35" spans="1:13">
      <c r="A35" s="193"/>
      <c r="B35" s="853" t="s">
        <v>167</v>
      </c>
      <c r="C35" s="5" t="s">
        <v>168</v>
      </c>
      <c r="D35" s="43"/>
      <c r="E35" s="184"/>
      <c r="F35" s="183">
        <v>350</v>
      </c>
      <c r="G35" s="396" t="s">
        <v>147</v>
      </c>
      <c r="H35" s="183"/>
      <c r="I35" s="183">
        <f t="shared" si="2"/>
        <v>0</v>
      </c>
      <c r="J35" s="183"/>
      <c r="K35" s="183">
        <f t="shared" si="5"/>
        <v>0</v>
      </c>
      <c r="L35" s="183">
        <f t="shared" si="4"/>
        <v>0</v>
      </c>
      <c r="M35" s="413"/>
    </row>
    <row r="36" spans="1:13">
      <c r="A36" s="193"/>
      <c r="B36" s="853" t="s">
        <v>169</v>
      </c>
      <c r="C36" s="5" t="s">
        <v>170</v>
      </c>
      <c r="D36" s="43"/>
      <c r="E36" s="184"/>
      <c r="F36" s="183">
        <v>500</v>
      </c>
      <c r="G36" s="396" t="s">
        <v>147</v>
      </c>
      <c r="H36" s="183"/>
      <c r="I36" s="183">
        <f t="shared" si="0"/>
        <v>0</v>
      </c>
      <c r="J36" s="183"/>
      <c r="K36" s="183">
        <f t="shared" si="5"/>
        <v>0</v>
      </c>
      <c r="L36" s="183">
        <f t="shared" si="4"/>
        <v>0</v>
      </c>
      <c r="M36" s="413"/>
    </row>
    <row r="37" spans="1:13">
      <c r="A37" s="193"/>
      <c r="B37" s="853" t="s">
        <v>171</v>
      </c>
      <c r="C37" s="5" t="s">
        <v>172</v>
      </c>
      <c r="D37" s="43"/>
      <c r="E37" s="184"/>
      <c r="F37" s="183">
        <v>42</v>
      </c>
      <c r="G37" s="396" t="s">
        <v>147</v>
      </c>
      <c r="H37" s="183"/>
      <c r="I37" s="183">
        <f t="shared" si="2"/>
        <v>0</v>
      </c>
      <c r="J37" s="183"/>
      <c r="K37" s="183">
        <f t="shared" si="5"/>
        <v>0</v>
      </c>
      <c r="L37" s="183">
        <f t="shared" si="4"/>
        <v>0</v>
      </c>
      <c r="M37" s="413"/>
    </row>
    <row r="38" spans="1:13">
      <c r="A38" s="193"/>
      <c r="B38" s="853" t="s">
        <v>173</v>
      </c>
      <c r="C38" s="5" t="s">
        <v>174</v>
      </c>
      <c r="D38" s="43"/>
      <c r="E38" s="184"/>
      <c r="F38" s="183">
        <v>825</v>
      </c>
      <c r="G38" s="396" t="s">
        <v>147</v>
      </c>
      <c r="H38" s="183"/>
      <c r="I38" s="183">
        <f t="shared" si="0"/>
        <v>0</v>
      </c>
      <c r="J38" s="183"/>
      <c r="K38" s="183">
        <f t="shared" si="5"/>
        <v>0</v>
      </c>
      <c r="L38" s="183">
        <f t="shared" si="4"/>
        <v>0</v>
      </c>
      <c r="M38" s="413"/>
    </row>
    <row r="39" spans="1:13">
      <c r="A39" s="193"/>
      <c r="B39" s="853" t="s">
        <v>175</v>
      </c>
      <c r="C39" s="5" t="s">
        <v>176</v>
      </c>
      <c r="D39" s="43"/>
      <c r="E39" s="184"/>
      <c r="F39" s="183">
        <v>6280</v>
      </c>
      <c r="G39" s="396" t="s">
        <v>147</v>
      </c>
      <c r="H39" s="183"/>
      <c r="I39" s="183">
        <f t="shared" si="2"/>
        <v>0</v>
      </c>
      <c r="J39" s="183"/>
      <c r="K39" s="183">
        <f t="shared" si="5"/>
        <v>0</v>
      </c>
      <c r="L39" s="183">
        <f t="shared" si="4"/>
        <v>0</v>
      </c>
      <c r="M39" s="413"/>
    </row>
    <row r="40" spans="1:13">
      <c r="A40" s="193"/>
      <c r="B40" s="853" t="s">
        <v>177</v>
      </c>
      <c r="C40" s="5" t="s">
        <v>178</v>
      </c>
      <c r="D40" s="43"/>
      <c r="E40" s="184"/>
      <c r="F40" s="183">
        <v>534</v>
      </c>
      <c r="G40" s="396" t="s">
        <v>139</v>
      </c>
      <c r="H40" s="183"/>
      <c r="I40" s="183">
        <f t="shared" si="0"/>
        <v>0</v>
      </c>
      <c r="J40" s="183"/>
      <c r="K40" s="183">
        <f t="shared" si="5"/>
        <v>0</v>
      </c>
      <c r="L40" s="183">
        <f t="shared" si="4"/>
        <v>0</v>
      </c>
      <c r="M40" s="413"/>
    </row>
    <row r="41" spans="1:13">
      <c r="A41" s="193"/>
      <c r="B41" s="37" t="s">
        <v>179</v>
      </c>
      <c r="C41" s="852" t="s">
        <v>180</v>
      </c>
      <c r="D41" s="43"/>
      <c r="E41" s="184"/>
      <c r="F41" s="183"/>
      <c r="G41" s="184"/>
      <c r="H41" s="183"/>
      <c r="I41" s="183"/>
      <c r="J41" s="183"/>
      <c r="K41" s="183"/>
      <c r="L41" s="183"/>
      <c r="M41" s="470"/>
    </row>
    <row r="42" spans="1:13">
      <c r="A42" s="193"/>
      <c r="B42" s="853" t="s">
        <v>181</v>
      </c>
      <c r="C42" s="5" t="s">
        <v>182</v>
      </c>
      <c r="D42" s="43"/>
      <c r="E42" s="184"/>
      <c r="F42" s="183">
        <v>51.5</v>
      </c>
      <c r="G42" s="396" t="s">
        <v>139</v>
      </c>
      <c r="H42" s="183"/>
      <c r="I42" s="183">
        <f t="shared" si="0"/>
        <v>0</v>
      </c>
      <c r="J42" s="183"/>
      <c r="K42" s="183">
        <f t="shared" si="5"/>
        <v>0</v>
      </c>
      <c r="L42" s="183">
        <f t="shared" si="4"/>
        <v>0</v>
      </c>
      <c r="M42" s="413"/>
    </row>
    <row r="43" spans="1:13">
      <c r="A43" s="193"/>
      <c r="B43" s="853" t="s">
        <v>183</v>
      </c>
      <c r="C43" s="5" t="s">
        <v>184</v>
      </c>
      <c r="D43" s="43"/>
      <c r="E43" s="184"/>
      <c r="F43" s="183">
        <v>51.5</v>
      </c>
      <c r="G43" s="396" t="s">
        <v>139</v>
      </c>
      <c r="H43" s="183"/>
      <c r="I43" s="183">
        <f t="shared" si="2"/>
        <v>0</v>
      </c>
      <c r="J43" s="183"/>
      <c r="K43" s="183">
        <f t="shared" si="5"/>
        <v>0</v>
      </c>
      <c r="L43" s="183">
        <f t="shared" si="4"/>
        <v>0</v>
      </c>
      <c r="M43" s="413"/>
    </row>
    <row r="44" spans="1:13">
      <c r="A44" s="193"/>
      <c r="B44" s="853" t="s">
        <v>185</v>
      </c>
      <c r="C44" s="5" t="s">
        <v>186</v>
      </c>
      <c r="D44" s="43"/>
      <c r="E44" s="184"/>
      <c r="F44" s="183">
        <v>167</v>
      </c>
      <c r="G44" s="396" t="s">
        <v>187</v>
      </c>
      <c r="H44" s="183"/>
      <c r="I44" s="183">
        <f t="shared" si="0"/>
        <v>0</v>
      </c>
      <c r="J44" s="183"/>
      <c r="K44" s="183">
        <f t="shared" si="5"/>
        <v>0</v>
      </c>
      <c r="L44" s="183">
        <f t="shared" si="4"/>
        <v>0</v>
      </c>
      <c r="M44" s="413"/>
    </row>
    <row r="45" spans="1:13">
      <c r="A45" s="193"/>
      <c r="B45" s="853" t="s">
        <v>188</v>
      </c>
      <c r="C45" s="5" t="s">
        <v>189</v>
      </c>
      <c r="D45" s="43"/>
      <c r="E45" s="184"/>
      <c r="F45" s="183">
        <v>100</v>
      </c>
      <c r="G45" s="396" t="s">
        <v>129</v>
      </c>
      <c r="H45" s="183"/>
      <c r="I45" s="183">
        <f t="shared" si="2"/>
        <v>0</v>
      </c>
      <c r="J45" s="183"/>
      <c r="K45" s="183">
        <f t="shared" si="5"/>
        <v>0</v>
      </c>
      <c r="L45" s="183">
        <f t="shared" si="4"/>
        <v>0</v>
      </c>
      <c r="M45" s="413"/>
    </row>
    <row r="46" spans="1:13">
      <c r="A46" s="193"/>
      <c r="B46" s="853" t="s">
        <v>190</v>
      </c>
      <c r="C46" s="5" t="s">
        <v>191</v>
      </c>
      <c r="D46" s="43"/>
      <c r="E46" s="184"/>
      <c r="F46" s="183">
        <v>204</v>
      </c>
      <c r="G46" s="396" t="s">
        <v>192</v>
      </c>
      <c r="H46" s="183"/>
      <c r="I46" s="183">
        <f t="shared" si="0"/>
        <v>0</v>
      </c>
      <c r="J46" s="183"/>
      <c r="K46" s="183">
        <f t="shared" si="5"/>
        <v>0</v>
      </c>
      <c r="L46" s="183">
        <f t="shared" si="4"/>
        <v>0</v>
      </c>
      <c r="M46" s="413"/>
    </row>
    <row r="47" spans="1:13">
      <c r="A47" s="193"/>
      <c r="B47" s="853" t="s">
        <v>193</v>
      </c>
      <c r="C47" s="5" t="s">
        <v>194</v>
      </c>
      <c r="D47" s="43"/>
      <c r="E47" s="184"/>
      <c r="F47" s="183">
        <v>1</v>
      </c>
      <c r="G47" s="396" t="s">
        <v>195</v>
      </c>
      <c r="H47" s="183"/>
      <c r="I47" s="183">
        <f t="shared" si="2"/>
        <v>0</v>
      </c>
      <c r="J47" s="183"/>
      <c r="K47" s="183">
        <f t="shared" si="5"/>
        <v>0</v>
      </c>
      <c r="L47" s="183">
        <f t="shared" si="4"/>
        <v>0</v>
      </c>
      <c r="M47" s="475"/>
    </row>
    <row r="48" spans="1:13">
      <c r="A48" s="38"/>
      <c r="B48" s="37" t="s">
        <v>196</v>
      </c>
      <c r="C48" s="852" t="s">
        <v>197</v>
      </c>
      <c r="D48" s="5"/>
      <c r="E48" s="15"/>
      <c r="F48" s="67"/>
      <c r="G48" s="68"/>
      <c r="H48" s="183"/>
      <c r="I48" s="183"/>
      <c r="J48" s="183"/>
      <c r="K48" s="183"/>
      <c r="L48" s="183"/>
      <c r="M48" s="70"/>
    </row>
    <row r="49" spans="1:13">
      <c r="A49" s="38"/>
      <c r="B49" s="853" t="s">
        <v>198</v>
      </c>
      <c r="C49" s="5" t="s">
        <v>199</v>
      </c>
      <c r="D49" s="5"/>
      <c r="E49" s="15"/>
      <c r="F49" s="67">
        <v>548</v>
      </c>
      <c r="G49" s="68" t="s">
        <v>139</v>
      </c>
      <c r="H49" s="183"/>
      <c r="I49" s="183">
        <f t="shared" si="2"/>
        <v>0</v>
      </c>
      <c r="J49" s="183"/>
      <c r="K49" s="183">
        <f t="shared" si="5"/>
        <v>0</v>
      </c>
      <c r="L49" s="183">
        <f t="shared" si="4"/>
        <v>0</v>
      </c>
      <c r="M49" s="851"/>
    </row>
    <row r="50" spans="1:13">
      <c r="A50" s="38"/>
      <c r="B50" s="853" t="s">
        <v>200</v>
      </c>
      <c r="C50" s="5" t="s">
        <v>128</v>
      </c>
      <c r="D50" s="5"/>
      <c r="E50" s="15"/>
      <c r="F50" s="67">
        <v>201</v>
      </c>
      <c r="G50" s="68" t="s">
        <v>129</v>
      </c>
      <c r="H50" s="183"/>
      <c r="I50" s="183">
        <f t="shared" si="0"/>
        <v>0</v>
      </c>
      <c r="J50" s="183"/>
      <c r="K50" s="183">
        <f t="shared" si="5"/>
        <v>0</v>
      </c>
      <c r="L50" s="183">
        <f t="shared" si="4"/>
        <v>0</v>
      </c>
      <c r="M50" s="851"/>
    </row>
    <row r="51" spans="1:13">
      <c r="A51" s="38"/>
      <c r="B51" s="853" t="s">
        <v>201</v>
      </c>
      <c r="C51" s="5" t="s">
        <v>202</v>
      </c>
      <c r="D51" s="5"/>
      <c r="E51" s="15"/>
      <c r="F51" s="67">
        <v>156.78</v>
      </c>
      <c r="G51" s="68" t="s">
        <v>129</v>
      </c>
      <c r="H51" s="183"/>
      <c r="I51" s="183">
        <f t="shared" si="2"/>
        <v>0</v>
      </c>
      <c r="J51" s="183"/>
      <c r="K51" s="183">
        <f t="shared" si="5"/>
        <v>0</v>
      </c>
      <c r="L51" s="183">
        <f t="shared" si="4"/>
        <v>0</v>
      </c>
      <c r="M51" s="413"/>
    </row>
    <row r="52" spans="1:13">
      <c r="A52" s="182"/>
      <c r="B52" s="853" t="s">
        <v>203</v>
      </c>
      <c r="C52" s="191" t="s">
        <v>204</v>
      </c>
      <c r="D52" s="43"/>
      <c r="E52" s="184"/>
      <c r="F52" s="67">
        <v>598</v>
      </c>
      <c r="G52" s="68" t="s">
        <v>139</v>
      </c>
      <c r="H52" s="64"/>
      <c r="I52" s="183">
        <f t="shared" si="0"/>
        <v>0</v>
      </c>
      <c r="J52" s="64"/>
      <c r="K52" s="183">
        <f t="shared" si="5"/>
        <v>0</v>
      </c>
      <c r="L52" s="183">
        <f t="shared" si="4"/>
        <v>0</v>
      </c>
      <c r="M52" s="475"/>
    </row>
    <row r="53" spans="1:13">
      <c r="A53" s="182"/>
      <c r="B53" s="853" t="s">
        <v>205</v>
      </c>
      <c r="C53" s="191" t="s">
        <v>206</v>
      </c>
      <c r="D53" s="43"/>
      <c r="E53" s="184"/>
      <c r="F53" s="67">
        <v>187.31</v>
      </c>
      <c r="G53" s="68" t="s">
        <v>129</v>
      </c>
      <c r="H53" s="64"/>
      <c r="I53" s="183">
        <f t="shared" si="2"/>
        <v>0</v>
      </c>
      <c r="J53" s="64"/>
      <c r="K53" s="183">
        <f t="shared" si="5"/>
        <v>0</v>
      </c>
      <c r="L53" s="183">
        <f t="shared" si="4"/>
        <v>0</v>
      </c>
      <c r="M53" s="475"/>
    </row>
    <row r="54" spans="1:13">
      <c r="A54" s="182"/>
      <c r="B54" s="853" t="s">
        <v>207</v>
      </c>
      <c r="C54" s="191" t="s">
        <v>208</v>
      </c>
      <c r="D54" s="43"/>
      <c r="E54" s="184"/>
      <c r="F54" s="183">
        <v>1400</v>
      </c>
      <c r="G54" s="184" t="s">
        <v>139</v>
      </c>
      <c r="H54" s="183"/>
      <c r="I54" s="183">
        <f t="shared" si="0"/>
        <v>0</v>
      </c>
      <c r="J54" s="183"/>
      <c r="K54" s="183">
        <f t="shared" si="5"/>
        <v>0</v>
      </c>
      <c r="L54" s="183">
        <f t="shared" si="4"/>
        <v>0</v>
      </c>
      <c r="M54" s="475"/>
    </row>
    <row r="55" spans="1:13">
      <c r="A55" s="38"/>
      <c r="B55" s="853" t="s">
        <v>209</v>
      </c>
      <c r="C55" s="191" t="s">
        <v>210</v>
      </c>
      <c r="D55" s="43"/>
      <c r="E55" s="184"/>
      <c r="F55" s="67">
        <v>8974.2199999999993</v>
      </c>
      <c r="G55" s="68" t="s">
        <v>211</v>
      </c>
      <c r="H55" s="64"/>
      <c r="I55" s="183">
        <f t="shared" si="2"/>
        <v>0</v>
      </c>
      <c r="J55" s="64"/>
      <c r="K55" s="183">
        <f t="shared" si="5"/>
        <v>0</v>
      </c>
      <c r="L55" s="183">
        <f t="shared" si="4"/>
        <v>0</v>
      </c>
      <c r="M55" s="475"/>
    </row>
    <row r="56" spans="1:13">
      <c r="A56" s="38"/>
      <c r="B56" s="853"/>
      <c r="C56" s="191" t="s">
        <v>212</v>
      </c>
      <c r="D56" s="43"/>
      <c r="E56" s="184"/>
      <c r="F56" s="67"/>
      <c r="G56" s="68"/>
      <c r="H56" s="64"/>
      <c r="I56" s="183"/>
      <c r="J56" s="64"/>
      <c r="K56" s="183"/>
      <c r="L56" s="183"/>
      <c r="M56" s="475"/>
    </row>
    <row r="57" spans="1:13">
      <c r="A57" s="38"/>
      <c r="B57" s="853" t="s">
        <v>213</v>
      </c>
      <c r="C57" s="191" t="s">
        <v>214</v>
      </c>
      <c r="D57" s="43"/>
      <c r="E57" s="184"/>
      <c r="F57" s="67">
        <v>269.23</v>
      </c>
      <c r="G57" s="68" t="s">
        <v>211</v>
      </c>
      <c r="H57" s="64"/>
      <c r="I57" s="183">
        <f t="shared" si="2"/>
        <v>0</v>
      </c>
      <c r="J57" s="64"/>
      <c r="K57" s="183">
        <f t="shared" si="5"/>
        <v>0</v>
      </c>
      <c r="L57" s="183">
        <f t="shared" si="4"/>
        <v>0</v>
      </c>
      <c r="M57" s="475"/>
    </row>
    <row r="58" spans="1:13">
      <c r="A58" s="182"/>
      <c r="B58" s="853" t="s">
        <v>215</v>
      </c>
      <c r="C58" s="191" t="s">
        <v>216</v>
      </c>
      <c r="D58" s="43"/>
      <c r="E58" s="184"/>
      <c r="F58" s="67">
        <v>280.39999999999998</v>
      </c>
      <c r="G58" s="68" t="s">
        <v>129</v>
      </c>
      <c r="H58" s="64"/>
      <c r="I58" s="183">
        <f t="shared" si="0"/>
        <v>0</v>
      </c>
      <c r="J58" s="64"/>
      <c r="K58" s="183">
        <f t="shared" si="5"/>
        <v>0</v>
      </c>
      <c r="L58" s="183">
        <f t="shared" si="4"/>
        <v>0</v>
      </c>
      <c r="M58" s="475"/>
    </row>
    <row r="59" spans="1:13">
      <c r="A59" s="182"/>
      <c r="B59" s="853"/>
      <c r="C59" s="191" t="s">
        <v>217</v>
      </c>
      <c r="D59" s="43"/>
      <c r="E59" s="184"/>
      <c r="F59" s="855"/>
      <c r="G59" s="856"/>
      <c r="H59" s="857"/>
      <c r="I59" s="183"/>
      <c r="J59" s="857"/>
      <c r="K59" s="183"/>
      <c r="L59" s="183"/>
      <c r="M59" s="475"/>
    </row>
    <row r="60" spans="1:13">
      <c r="A60" s="182"/>
      <c r="B60" s="853" t="s">
        <v>218</v>
      </c>
      <c r="C60" s="191" t="s">
        <v>219</v>
      </c>
      <c r="D60" s="43"/>
      <c r="E60" s="184"/>
      <c r="F60" s="183">
        <v>804</v>
      </c>
      <c r="G60" s="184" t="s">
        <v>139</v>
      </c>
      <c r="H60" s="183"/>
      <c r="I60" s="183">
        <f t="shared" si="0"/>
        <v>0</v>
      </c>
      <c r="J60" s="183"/>
      <c r="K60" s="183">
        <f t="shared" si="5"/>
        <v>0</v>
      </c>
      <c r="L60" s="183">
        <f t="shared" si="4"/>
        <v>0</v>
      </c>
      <c r="M60" s="475"/>
    </row>
    <row r="61" spans="1:13">
      <c r="A61" s="182"/>
      <c r="B61" s="853" t="s">
        <v>220</v>
      </c>
      <c r="C61" s="191" t="s">
        <v>221</v>
      </c>
      <c r="D61" s="43"/>
      <c r="E61" s="184"/>
      <c r="F61" s="67">
        <v>6842</v>
      </c>
      <c r="G61" s="68" t="s">
        <v>139</v>
      </c>
      <c r="H61" s="64"/>
      <c r="I61" s="183">
        <f t="shared" si="2"/>
        <v>0</v>
      </c>
      <c r="J61" s="64"/>
      <c r="K61" s="183">
        <f t="shared" si="5"/>
        <v>0</v>
      </c>
      <c r="L61" s="183">
        <f t="shared" si="4"/>
        <v>0</v>
      </c>
      <c r="M61" s="475"/>
    </row>
    <row r="62" spans="1:13">
      <c r="A62" s="182"/>
      <c r="B62" s="853" t="s">
        <v>222</v>
      </c>
      <c r="C62" s="191" t="s">
        <v>223</v>
      </c>
      <c r="D62" s="43"/>
      <c r="E62" s="184"/>
      <c r="F62" s="67">
        <v>6842</v>
      </c>
      <c r="G62" s="68" t="s">
        <v>139</v>
      </c>
      <c r="H62" s="64"/>
      <c r="I62" s="183">
        <f t="shared" si="0"/>
        <v>0</v>
      </c>
      <c r="J62" s="64"/>
      <c r="K62" s="183">
        <f t="shared" si="5"/>
        <v>0</v>
      </c>
      <c r="L62" s="183">
        <f t="shared" si="4"/>
        <v>0</v>
      </c>
      <c r="M62" s="475"/>
    </row>
    <row r="63" spans="1:13">
      <c r="A63" s="182"/>
      <c r="B63" s="853" t="s">
        <v>224</v>
      </c>
      <c r="C63" s="191" t="s">
        <v>225</v>
      </c>
      <c r="D63" s="43"/>
      <c r="E63" s="184"/>
      <c r="F63" s="67">
        <v>133</v>
      </c>
      <c r="G63" s="68" t="s">
        <v>139</v>
      </c>
      <c r="H63" s="64"/>
      <c r="I63" s="183">
        <f t="shared" si="2"/>
        <v>0</v>
      </c>
      <c r="J63" s="64"/>
      <c r="K63" s="183">
        <f t="shared" si="5"/>
        <v>0</v>
      </c>
      <c r="L63" s="183">
        <f t="shared" si="4"/>
        <v>0</v>
      </c>
      <c r="M63" s="475"/>
    </row>
    <row r="64" spans="1:13">
      <c r="A64" s="38"/>
      <c r="B64" s="37"/>
      <c r="C64" s="5"/>
      <c r="D64" s="5"/>
      <c r="E64" s="15"/>
      <c r="F64" s="67"/>
      <c r="G64" s="68"/>
      <c r="H64" s="64"/>
      <c r="I64" s="64"/>
      <c r="J64" s="64"/>
      <c r="K64" s="64"/>
      <c r="L64" s="65"/>
      <c r="M64" s="70"/>
    </row>
    <row r="65" spans="1:13">
      <c r="A65" s="72"/>
      <c r="B65" s="923" t="s">
        <v>226</v>
      </c>
      <c r="C65" s="924"/>
      <c r="D65" s="924"/>
      <c r="E65" s="924"/>
      <c r="F65" s="924"/>
      <c r="G65" s="924"/>
      <c r="H65" s="925"/>
      <c r="I65" s="73">
        <f>SUM(I14:I64)</f>
        <v>0</v>
      </c>
      <c r="J65" s="74"/>
      <c r="K65" s="73">
        <f>SUM(K14:K64)</f>
        <v>0</v>
      </c>
      <c r="L65" s="73">
        <f>SUM(L14:L64)</f>
        <v>0</v>
      </c>
      <c r="M65" s="471"/>
    </row>
    <row r="66" spans="1:13">
      <c r="A66" s="75"/>
      <c r="B66" s="858"/>
      <c r="C66" s="858"/>
      <c r="D66" s="858"/>
      <c r="E66" s="858"/>
      <c r="F66" s="858"/>
      <c r="G66" s="858"/>
      <c r="H66" s="858"/>
      <c r="I66" s="132"/>
      <c r="J66" s="76"/>
      <c r="K66" s="132"/>
      <c r="L66" s="132"/>
      <c r="M66" s="76"/>
    </row>
  </sheetData>
  <mergeCells count="11">
    <mergeCell ref="B65:H65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Height="0" orientation="landscape" r:id="rId1"/>
  <headerFooter alignWithMargins="0">
    <oddHeader>&amp;LPage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O131"/>
  <sheetViews>
    <sheetView showZeros="0" view="pageBreakPreview" topLeftCell="A24" zoomScaleNormal="145" zoomScaleSheetLayoutView="100" workbookViewId="0">
      <selection activeCell="D84" sqref="D84"/>
    </sheetView>
  </sheetViews>
  <sheetFormatPr baseColWidth="10" defaultColWidth="9.19921875" defaultRowHeight="21"/>
  <cols>
    <col min="1" max="1" width="5.3984375" style="552" customWidth="1"/>
    <col min="2" max="2" width="8" style="552" customWidth="1"/>
    <col min="3" max="4" width="16.59765625" style="550" customWidth="1"/>
    <col min="5" max="5" width="36.3984375" style="550" customWidth="1"/>
    <col min="6" max="6" width="13.19921875" style="553" customWidth="1"/>
    <col min="7" max="7" width="6.59765625" style="554" customWidth="1"/>
    <col min="8" max="8" width="12.3984375" style="781" customWidth="1"/>
    <col min="9" max="9" width="16.3984375" style="550" bestFit="1" customWidth="1"/>
    <col min="10" max="10" width="11.59765625" style="781" customWidth="1"/>
    <col min="11" max="12" width="16.796875" style="550" customWidth="1"/>
    <col min="13" max="13" width="24.796875" style="550" customWidth="1"/>
    <col min="14" max="14" width="9.19921875" style="550"/>
    <col min="15" max="15" width="14" style="550" bestFit="1" customWidth="1"/>
    <col min="16" max="16384" width="9.19921875" style="550"/>
  </cols>
  <sheetData>
    <row r="1" spans="1:15">
      <c r="A1" s="940" t="s">
        <v>227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</row>
    <row r="2" spans="1:15" ht="27">
      <c r="A2" s="941" t="s">
        <v>124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3"/>
    </row>
    <row r="3" spans="1:15">
      <c r="A3" s="600" t="s">
        <v>94</v>
      </c>
      <c r="B3" s="601"/>
      <c r="C3" s="602"/>
      <c r="D3" s="602"/>
      <c r="E3" s="603" t="s">
        <v>19</v>
      </c>
      <c r="F3" s="604"/>
      <c r="G3" s="551"/>
      <c r="H3" s="779"/>
      <c r="I3" s="603"/>
      <c r="J3" s="779"/>
      <c r="K3" s="603"/>
      <c r="L3" s="603"/>
      <c r="M3" s="603"/>
    </row>
    <row r="4" spans="1:15">
      <c r="A4" s="49" t="s">
        <v>95</v>
      </c>
      <c r="B4" s="50"/>
      <c r="C4" s="605"/>
      <c r="D4" s="605"/>
      <c r="E4" s="606" t="str">
        <f>+ปร.6!D3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771"/>
      <c r="G4" s="608"/>
      <c r="H4" s="771"/>
      <c r="I4" s="607"/>
      <c r="J4" s="780"/>
      <c r="K4" s="606"/>
      <c r="L4" s="609"/>
      <c r="M4" s="609"/>
    </row>
    <row r="5" spans="1:15">
      <c r="A5" s="49"/>
      <c r="B5" s="50"/>
      <c r="C5" s="605"/>
      <c r="D5" s="605"/>
      <c r="E5" s="606" t="str">
        <f>+ปร.6!D4</f>
        <v>สำหรับระเบียงเศรษฐกิจพิเศษภาคเหนือ</v>
      </c>
      <c r="F5" s="771"/>
      <c r="G5" s="608"/>
      <c r="H5" s="771"/>
      <c r="I5" s="607"/>
      <c r="J5" s="780"/>
      <c r="K5" s="606"/>
      <c r="L5" s="609"/>
      <c r="M5" s="609"/>
    </row>
    <row r="6" spans="1:15">
      <c r="A6" s="49" t="s">
        <v>5</v>
      </c>
      <c r="B6" s="50"/>
      <c r="C6" s="605"/>
      <c r="D6" s="605"/>
      <c r="E6" s="606" t="str">
        <f>+ปร.6!D5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772"/>
      <c r="G6" s="608"/>
      <c r="H6" s="771"/>
      <c r="I6" s="605"/>
      <c r="J6" s="787"/>
      <c r="K6" s="605"/>
      <c r="L6" s="609"/>
      <c r="M6" s="609"/>
    </row>
    <row r="7" spans="1:15">
      <c r="A7" s="49" t="s">
        <v>96</v>
      </c>
      <c r="B7" s="50"/>
      <c r="C7" s="605"/>
      <c r="D7" s="605"/>
      <c r="E7" s="606" t="str">
        <f>+ปร.6!D7</f>
        <v>สำนักงานปลัดกระทรวงการอุดมศึกษา วิทยาศาสตร์ วิจัยและนวัตกรรม</v>
      </c>
      <c r="F7" s="772"/>
      <c r="G7" s="608"/>
      <c r="H7" s="771"/>
      <c r="I7" s="50"/>
      <c r="J7" s="788" t="s">
        <v>7</v>
      </c>
      <c r="K7" s="606" t="s">
        <v>97</v>
      </c>
      <c r="L7" s="609"/>
      <c r="M7" s="609"/>
    </row>
    <row r="8" spans="1:15">
      <c r="A8" s="49" t="s">
        <v>98</v>
      </c>
      <c r="B8" s="50"/>
      <c r="C8" s="605"/>
      <c r="D8" s="605"/>
      <c r="E8" s="606" t="s">
        <v>99</v>
      </c>
      <c r="F8" s="773"/>
      <c r="G8" s="610"/>
      <c r="H8" s="780"/>
      <c r="I8" s="50"/>
      <c r="J8" s="788" t="s">
        <v>100</v>
      </c>
      <c r="K8" s="611" t="str">
        <f>+ปร.6!D9</f>
        <v>4 พฤศจิกายน พ.ศ. 2568</v>
      </c>
      <c r="L8" s="609"/>
      <c r="M8" s="232"/>
    </row>
    <row r="9" spans="1:15">
      <c r="A9" s="612"/>
      <c r="C9" s="613"/>
      <c r="D9" s="613"/>
      <c r="M9" s="552" t="s">
        <v>101</v>
      </c>
    </row>
    <row r="10" spans="1:15" s="554" customFormat="1">
      <c r="A10" s="929" t="s">
        <v>102</v>
      </c>
      <c r="B10" s="931" t="s">
        <v>16</v>
      </c>
      <c r="C10" s="932"/>
      <c r="D10" s="932"/>
      <c r="E10" s="933"/>
      <c r="F10" s="944" t="s">
        <v>103</v>
      </c>
      <c r="G10" s="929" t="s">
        <v>104</v>
      </c>
      <c r="H10" s="937" t="s">
        <v>105</v>
      </c>
      <c r="I10" s="939"/>
      <c r="J10" s="937" t="s">
        <v>106</v>
      </c>
      <c r="K10" s="939"/>
      <c r="L10" s="929" t="s">
        <v>107</v>
      </c>
      <c r="M10" s="929" t="s">
        <v>18</v>
      </c>
    </row>
    <row r="11" spans="1:15" s="554" customFormat="1">
      <c r="A11" s="930"/>
      <c r="B11" s="934"/>
      <c r="C11" s="935"/>
      <c r="D11" s="935"/>
      <c r="E11" s="936"/>
      <c r="F11" s="945"/>
      <c r="G11" s="930"/>
      <c r="H11" s="769" t="s">
        <v>108</v>
      </c>
      <c r="I11" s="599" t="s">
        <v>109</v>
      </c>
      <c r="J11" s="769" t="s">
        <v>108</v>
      </c>
      <c r="K11" s="599" t="s">
        <v>109</v>
      </c>
      <c r="L11" s="930"/>
      <c r="M11" s="930"/>
    </row>
    <row r="12" spans="1:15">
      <c r="A12" s="614">
        <v>2</v>
      </c>
      <c r="B12" s="615" t="s">
        <v>113</v>
      </c>
      <c r="C12" s="616"/>
      <c r="D12" s="617"/>
      <c r="E12" s="617"/>
      <c r="F12" s="618"/>
      <c r="G12" s="619"/>
      <c r="H12" s="782"/>
      <c r="I12" s="555"/>
      <c r="J12" s="782"/>
      <c r="K12" s="555"/>
      <c r="L12" s="555"/>
      <c r="M12" s="620"/>
    </row>
    <row r="13" spans="1:15">
      <c r="A13" s="621" t="s">
        <v>228</v>
      </c>
      <c r="B13" s="859">
        <v>2.1</v>
      </c>
      <c r="C13" s="622" t="s">
        <v>229</v>
      </c>
      <c r="D13" s="623" t="s">
        <v>228</v>
      </c>
      <c r="E13" s="624" t="s">
        <v>228</v>
      </c>
      <c r="F13" s="774" t="s">
        <v>228</v>
      </c>
      <c r="G13" s="625" t="s">
        <v>228</v>
      </c>
      <c r="H13" s="783"/>
      <c r="I13" s="627" t="s">
        <v>228</v>
      </c>
      <c r="J13" s="783"/>
      <c r="K13" s="627" t="s">
        <v>228</v>
      </c>
      <c r="L13" s="625" t="s">
        <v>228</v>
      </c>
      <c r="M13" s="628"/>
      <c r="N13" s="556"/>
      <c r="O13" s="556"/>
    </row>
    <row r="14" spans="1:15">
      <c r="A14" s="621" t="s">
        <v>228</v>
      </c>
      <c r="B14" s="860" t="s">
        <v>230</v>
      </c>
      <c r="C14" s="549" t="s">
        <v>231</v>
      </c>
      <c r="D14" s="551"/>
      <c r="E14" s="557"/>
      <c r="F14" s="775">
        <v>4109.91</v>
      </c>
      <c r="G14" s="557" t="s">
        <v>129</v>
      </c>
      <c r="H14" s="558"/>
      <c r="I14" s="558">
        <f>F14*H14</f>
        <v>0</v>
      </c>
      <c r="J14" s="558"/>
      <c r="K14" s="558">
        <f>J14*F14</f>
        <v>0</v>
      </c>
      <c r="L14" s="558">
        <f>K14+I14</f>
        <v>0</v>
      </c>
      <c r="M14" s="631"/>
      <c r="N14" s="556"/>
      <c r="O14" s="556"/>
    </row>
    <row r="15" spans="1:15">
      <c r="A15" s="621" t="s">
        <v>228</v>
      </c>
      <c r="B15" s="860" t="s">
        <v>232</v>
      </c>
      <c r="C15" s="549" t="s">
        <v>233</v>
      </c>
      <c r="D15" s="551"/>
      <c r="E15" s="557"/>
      <c r="F15" s="775">
        <v>2538</v>
      </c>
      <c r="G15" s="557" t="s">
        <v>129</v>
      </c>
      <c r="H15" s="558"/>
      <c r="I15" s="558">
        <f>F15*H15</f>
        <v>0</v>
      </c>
      <c r="J15" s="558"/>
      <c r="K15" s="558">
        <f>J15*F15</f>
        <v>0</v>
      </c>
      <c r="L15" s="558">
        <f>K15+I15</f>
        <v>0</v>
      </c>
      <c r="M15" s="631"/>
      <c r="N15" s="556"/>
      <c r="O15" s="556"/>
    </row>
    <row r="16" spans="1:15">
      <c r="A16" s="621"/>
      <c r="B16" s="626"/>
      <c r="C16" s="629"/>
      <c r="D16" s="626"/>
      <c r="E16" s="625"/>
      <c r="F16" s="774"/>
      <c r="G16" s="625"/>
      <c r="H16" s="783"/>
      <c r="I16" s="558"/>
      <c r="J16" s="783"/>
      <c r="K16" s="558"/>
      <c r="L16" s="558"/>
      <c r="M16" s="628"/>
      <c r="N16" s="556"/>
      <c r="O16" s="556"/>
    </row>
    <row r="17" spans="1:15">
      <c r="A17" s="621" t="s">
        <v>228</v>
      </c>
      <c r="B17" s="859">
        <v>2.2000000000000002</v>
      </c>
      <c r="C17" s="630" t="s">
        <v>234</v>
      </c>
      <c r="D17" s="626" t="s">
        <v>228</v>
      </c>
      <c r="E17" s="625" t="s">
        <v>228</v>
      </c>
      <c r="F17" s="774" t="s">
        <v>228</v>
      </c>
      <c r="G17" s="625" t="s">
        <v>228</v>
      </c>
      <c r="H17" s="783"/>
      <c r="I17" s="558"/>
      <c r="J17" s="783"/>
      <c r="K17" s="558"/>
      <c r="L17" s="558"/>
      <c r="M17" s="628"/>
      <c r="N17" s="556"/>
      <c r="O17" s="556"/>
    </row>
    <row r="18" spans="1:15">
      <c r="A18" s="621" t="s">
        <v>228</v>
      </c>
      <c r="B18" s="860" t="s">
        <v>235</v>
      </c>
      <c r="C18" s="549" t="s">
        <v>236</v>
      </c>
      <c r="D18" s="551"/>
      <c r="E18" s="557"/>
      <c r="F18" s="775">
        <v>1102.3800000000001</v>
      </c>
      <c r="G18" s="557" t="s">
        <v>129</v>
      </c>
      <c r="H18" s="558"/>
      <c r="I18" s="558">
        <f t="shared" ref="I18:I79" si="0">F18*H18</f>
        <v>0</v>
      </c>
      <c r="J18" s="558"/>
      <c r="K18" s="558">
        <f t="shared" ref="K18:K79" si="1">J18*F18</f>
        <v>0</v>
      </c>
      <c r="L18" s="558">
        <f t="shared" ref="L18:L79" si="2">K18+I18</f>
        <v>0</v>
      </c>
      <c r="M18" s="559"/>
      <c r="N18" s="556"/>
      <c r="O18" s="556"/>
    </row>
    <row r="19" spans="1:15">
      <c r="A19" s="621" t="s">
        <v>228</v>
      </c>
      <c r="B19" s="860" t="s">
        <v>237</v>
      </c>
      <c r="C19" s="549" t="s">
        <v>238</v>
      </c>
      <c r="D19" s="551"/>
      <c r="E19" s="557"/>
      <c r="F19" s="775">
        <v>129.27000000000001</v>
      </c>
      <c r="G19" s="557" t="s">
        <v>129</v>
      </c>
      <c r="H19" s="558"/>
      <c r="I19" s="558">
        <f t="shared" si="0"/>
        <v>0</v>
      </c>
      <c r="J19" s="558"/>
      <c r="K19" s="558">
        <f t="shared" si="1"/>
        <v>0</v>
      </c>
      <c r="L19" s="558">
        <f t="shared" si="2"/>
        <v>0</v>
      </c>
      <c r="M19" s="559"/>
      <c r="N19" s="556"/>
      <c r="O19" s="556"/>
    </row>
    <row r="20" spans="1:15">
      <c r="A20" s="621" t="s">
        <v>228</v>
      </c>
      <c r="B20" s="860" t="s">
        <v>239</v>
      </c>
      <c r="C20" s="549" t="s">
        <v>240</v>
      </c>
      <c r="D20" s="551"/>
      <c r="E20" s="557"/>
      <c r="F20" s="775">
        <v>4320.0600000000004</v>
      </c>
      <c r="G20" s="557" t="s">
        <v>139</v>
      </c>
      <c r="H20" s="784"/>
      <c r="I20" s="558">
        <f t="shared" si="0"/>
        <v>0</v>
      </c>
      <c r="J20" s="789"/>
      <c r="K20" s="558">
        <f t="shared" si="1"/>
        <v>0</v>
      </c>
      <c r="L20" s="558">
        <f t="shared" si="2"/>
        <v>0</v>
      </c>
      <c r="M20" s="559"/>
      <c r="N20" s="556"/>
      <c r="O20" s="556"/>
    </row>
    <row r="21" spans="1:15">
      <c r="A21" s="621" t="s">
        <v>228</v>
      </c>
      <c r="B21" s="861" t="s">
        <v>228</v>
      </c>
      <c r="C21" s="630" t="s">
        <v>228</v>
      </c>
      <c r="D21" s="626" t="s">
        <v>228</v>
      </c>
      <c r="E21" s="625" t="s">
        <v>228</v>
      </c>
      <c r="F21" s="774"/>
      <c r="G21" s="625"/>
      <c r="H21" s="783"/>
      <c r="I21" s="558"/>
      <c r="J21" s="783"/>
      <c r="K21" s="558"/>
      <c r="L21" s="558"/>
      <c r="M21" s="628"/>
      <c r="N21" s="556"/>
      <c r="O21" s="556"/>
    </row>
    <row r="22" spans="1:15">
      <c r="A22" s="621" t="s">
        <v>228</v>
      </c>
      <c r="B22" s="859">
        <v>2.2999999999999998</v>
      </c>
      <c r="C22" s="630" t="s">
        <v>241</v>
      </c>
      <c r="D22" s="626" t="s">
        <v>228</v>
      </c>
      <c r="E22" s="625" t="s">
        <v>228</v>
      </c>
      <c r="F22" s="774"/>
      <c r="G22" s="625"/>
      <c r="H22" s="783"/>
      <c r="I22" s="558"/>
      <c r="J22" s="783"/>
      <c r="K22" s="558"/>
      <c r="L22" s="558"/>
      <c r="M22" s="628"/>
      <c r="N22" s="556"/>
      <c r="O22" s="556"/>
    </row>
    <row r="23" spans="1:15" ht="18" customHeight="1">
      <c r="A23" s="621" t="s">
        <v>228</v>
      </c>
      <c r="B23" s="860" t="s">
        <v>242</v>
      </c>
      <c r="C23" s="946" t="s">
        <v>243</v>
      </c>
      <c r="D23" s="947"/>
      <c r="E23" s="948"/>
      <c r="F23" s="775">
        <v>870</v>
      </c>
      <c r="G23" s="557" t="s">
        <v>147</v>
      </c>
      <c r="H23" s="558"/>
      <c r="I23" s="558">
        <f t="shared" si="0"/>
        <v>0</v>
      </c>
      <c r="J23" s="558"/>
      <c r="K23" s="558">
        <f t="shared" si="1"/>
        <v>0</v>
      </c>
      <c r="L23" s="558">
        <f t="shared" si="2"/>
        <v>0</v>
      </c>
      <c r="M23" s="559"/>
      <c r="N23" s="556"/>
      <c r="O23" s="556"/>
    </row>
    <row r="24" spans="1:15">
      <c r="A24" s="621" t="s">
        <v>228</v>
      </c>
      <c r="B24" s="860"/>
      <c r="C24" s="549" t="s">
        <v>244</v>
      </c>
      <c r="D24" s="551"/>
      <c r="E24" s="557"/>
      <c r="F24" s="775"/>
      <c r="G24" s="557"/>
      <c r="H24" s="558"/>
      <c r="I24" s="558"/>
      <c r="J24" s="558"/>
      <c r="K24" s="558"/>
      <c r="L24" s="558"/>
      <c r="M24" s="559"/>
      <c r="N24" s="556"/>
      <c r="O24" s="556"/>
    </row>
    <row r="25" spans="1:15">
      <c r="A25" s="621" t="s">
        <v>228</v>
      </c>
      <c r="B25" s="860"/>
      <c r="C25" s="549" t="s">
        <v>245</v>
      </c>
      <c r="D25" s="551"/>
      <c r="E25" s="557"/>
      <c r="F25" s="775"/>
      <c r="G25" s="557"/>
      <c r="H25" s="558"/>
      <c r="I25" s="558"/>
      <c r="J25" s="558"/>
      <c r="K25" s="558"/>
      <c r="L25" s="558"/>
      <c r="M25" s="559"/>
      <c r="N25" s="556"/>
      <c r="O25" s="556"/>
    </row>
    <row r="26" spans="1:15" ht="15.5" customHeight="1">
      <c r="A26" s="621" t="s">
        <v>228</v>
      </c>
      <c r="B26" s="860" t="s">
        <v>246</v>
      </c>
      <c r="C26" s="946" t="s">
        <v>247</v>
      </c>
      <c r="D26" s="947"/>
      <c r="E26" s="948"/>
      <c r="F26" s="775">
        <v>27</v>
      </c>
      <c r="G26" s="557" t="s">
        <v>147</v>
      </c>
      <c r="H26" s="558"/>
      <c r="I26" s="558">
        <f t="shared" si="0"/>
        <v>0</v>
      </c>
      <c r="J26" s="558"/>
      <c r="K26" s="558">
        <f t="shared" si="1"/>
        <v>0</v>
      </c>
      <c r="L26" s="558">
        <f t="shared" si="2"/>
        <v>0</v>
      </c>
      <c r="M26" s="559"/>
      <c r="N26" s="556"/>
      <c r="O26" s="556"/>
    </row>
    <row r="27" spans="1:15">
      <c r="A27" s="621" t="s">
        <v>228</v>
      </c>
      <c r="B27" s="860"/>
      <c r="C27" s="549" t="s">
        <v>248</v>
      </c>
      <c r="D27" s="551"/>
      <c r="E27" s="557"/>
      <c r="F27" s="775"/>
      <c r="G27" s="557"/>
      <c r="H27" s="558"/>
      <c r="I27" s="558"/>
      <c r="J27" s="558"/>
      <c r="K27" s="558"/>
      <c r="L27" s="558"/>
      <c r="M27" s="559"/>
      <c r="N27" s="556"/>
      <c r="O27" s="556"/>
    </row>
    <row r="28" spans="1:15">
      <c r="A28" s="621" t="s">
        <v>228</v>
      </c>
      <c r="B28" s="860"/>
      <c r="C28" s="549" t="s">
        <v>245</v>
      </c>
      <c r="D28" s="551"/>
      <c r="E28" s="557"/>
      <c r="F28" s="775"/>
      <c r="G28" s="557"/>
      <c r="H28" s="558"/>
      <c r="I28" s="558"/>
      <c r="J28" s="558"/>
      <c r="K28" s="558"/>
      <c r="L28" s="558"/>
      <c r="M28" s="559"/>
      <c r="N28" s="556"/>
      <c r="O28" s="556"/>
    </row>
    <row r="29" spans="1:15">
      <c r="A29" s="621" t="s">
        <v>228</v>
      </c>
      <c r="B29" s="860" t="s">
        <v>249</v>
      </c>
      <c r="C29" s="549" t="s">
        <v>250</v>
      </c>
      <c r="D29" s="551"/>
      <c r="E29" s="557"/>
      <c r="F29" s="775">
        <v>897</v>
      </c>
      <c r="G29" s="557" t="s">
        <v>251</v>
      </c>
      <c r="H29" s="558"/>
      <c r="I29" s="558">
        <f t="shared" si="0"/>
        <v>0</v>
      </c>
      <c r="J29" s="558"/>
      <c r="K29" s="558">
        <f t="shared" si="1"/>
        <v>0</v>
      </c>
      <c r="L29" s="558">
        <f t="shared" si="2"/>
        <v>0</v>
      </c>
      <c r="M29" s="631"/>
      <c r="N29" s="556"/>
      <c r="O29" s="556"/>
    </row>
    <row r="30" spans="1:15">
      <c r="A30" s="621" t="s">
        <v>228</v>
      </c>
      <c r="B30" s="860" t="s">
        <v>252</v>
      </c>
      <c r="C30" s="549" t="s">
        <v>253</v>
      </c>
      <c r="D30" s="551"/>
      <c r="E30" s="557"/>
      <c r="F30" s="775">
        <v>9</v>
      </c>
      <c r="G30" s="557" t="s">
        <v>254</v>
      </c>
      <c r="H30" s="558"/>
      <c r="I30" s="558">
        <f t="shared" si="0"/>
        <v>0</v>
      </c>
      <c r="J30" s="558"/>
      <c r="K30" s="558">
        <f t="shared" si="1"/>
        <v>0</v>
      </c>
      <c r="L30" s="558">
        <f t="shared" si="2"/>
        <v>0</v>
      </c>
      <c r="M30" s="631"/>
      <c r="N30" s="556"/>
      <c r="O30" s="556"/>
    </row>
    <row r="31" spans="1:15">
      <c r="A31" s="621" t="s">
        <v>228</v>
      </c>
      <c r="B31" s="860" t="s">
        <v>255</v>
      </c>
      <c r="C31" s="549" t="s">
        <v>256</v>
      </c>
      <c r="D31" s="551"/>
      <c r="E31" s="557"/>
      <c r="F31" s="775">
        <v>870</v>
      </c>
      <c r="G31" s="557" t="s">
        <v>147</v>
      </c>
      <c r="H31" s="558"/>
      <c r="I31" s="558">
        <f t="shared" si="0"/>
        <v>0</v>
      </c>
      <c r="J31" s="558"/>
      <c r="K31" s="558">
        <f t="shared" si="1"/>
        <v>0</v>
      </c>
      <c r="L31" s="558">
        <f t="shared" si="2"/>
        <v>0</v>
      </c>
      <c r="M31" s="631"/>
      <c r="N31" s="556"/>
      <c r="O31" s="556"/>
    </row>
    <row r="32" spans="1:15">
      <c r="A32" s="621" t="s">
        <v>228</v>
      </c>
      <c r="B32" s="860" t="s">
        <v>257</v>
      </c>
      <c r="C32" s="549" t="s">
        <v>258</v>
      </c>
      <c r="D32" s="551"/>
      <c r="E32" s="557"/>
      <c r="F32" s="775">
        <v>27</v>
      </c>
      <c r="G32" s="557" t="s">
        <v>147</v>
      </c>
      <c r="H32" s="558"/>
      <c r="I32" s="558">
        <f t="shared" si="0"/>
        <v>0</v>
      </c>
      <c r="J32" s="558"/>
      <c r="K32" s="558">
        <f t="shared" si="1"/>
        <v>0</v>
      </c>
      <c r="L32" s="558">
        <f t="shared" si="2"/>
        <v>0</v>
      </c>
      <c r="M32" s="631"/>
      <c r="N32" s="556"/>
      <c r="O32" s="556"/>
    </row>
    <row r="33" spans="1:15">
      <c r="A33" s="621" t="s">
        <v>228</v>
      </c>
      <c r="B33" s="862"/>
      <c r="C33" s="632"/>
      <c r="D33" s="626" t="s">
        <v>228</v>
      </c>
      <c r="E33" s="625" t="s">
        <v>228</v>
      </c>
      <c r="F33" s="774" t="s">
        <v>228</v>
      </c>
      <c r="G33" s="625" t="s">
        <v>228</v>
      </c>
      <c r="H33" s="774"/>
      <c r="I33" s="558"/>
      <c r="J33" s="774"/>
      <c r="K33" s="558"/>
      <c r="L33" s="558"/>
      <c r="M33" s="628"/>
      <c r="N33" s="556"/>
      <c r="O33" s="556"/>
    </row>
    <row r="34" spans="1:15">
      <c r="A34" s="621" t="s">
        <v>228</v>
      </c>
      <c r="B34" s="861">
        <v>2.4</v>
      </c>
      <c r="C34" s="630" t="s">
        <v>259</v>
      </c>
      <c r="D34" s="560"/>
      <c r="E34" s="625" t="s">
        <v>228</v>
      </c>
      <c r="F34" s="774" t="s">
        <v>228</v>
      </c>
      <c r="G34" s="625" t="s">
        <v>228</v>
      </c>
      <c r="H34" s="774"/>
      <c r="I34" s="558"/>
      <c r="J34" s="774"/>
      <c r="K34" s="558"/>
      <c r="L34" s="558"/>
      <c r="M34" s="628"/>
      <c r="N34" s="556"/>
      <c r="O34" s="556"/>
    </row>
    <row r="35" spans="1:15">
      <c r="A35" s="621" t="s">
        <v>228</v>
      </c>
      <c r="B35" s="860" t="s">
        <v>260</v>
      </c>
      <c r="C35" s="549" t="s">
        <v>261</v>
      </c>
      <c r="D35" s="551"/>
      <c r="E35" s="557"/>
      <c r="F35" s="775">
        <v>25115.62</v>
      </c>
      <c r="G35" s="557" t="s">
        <v>139</v>
      </c>
      <c r="H35" s="558"/>
      <c r="I35" s="558">
        <f t="shared" si="0"/>
        <v>0</v>
      </c>
      <c r="J35" s="558"/>
      <c r="K35" s="558">
        <f t="shared" si="1"/>
        <v>0</v>
      </c>
      <c r="L35" s="558">
        <f t="shared" si="2"/>
        <v>0</v>
      </c>
      <c r="M35" s="559"/>
      <c r="N35" s="556"/>
      <c r="O35" s="556"/>
    </row>
    <row r="36" spans="1:15">
      <c r="A36" s="621" t="s">
        <v>228</v>
      </c>
      <c r="B36" s="860" t="s">
        <v>262</v>
      </c>
      <c r="C36" s="549" t="s">
        <v>263</v>
      </c>
      <c r="D36" s="551"/>
      <c r="E36" s="557"/>
      <c r="F36" s="775">
        <v>50231.23</v>
      </c>
      <c r="G36" s="557" t="s">
        <v>139</v>
      </c>
      <c r="H36" s="558"/>
      <c r="I36" s="558">
        <f t="shared" si="0"/>
        <v>0</v>
      </c>
      <c r="J36" s="558"/>
      <c r="K36" s="558">
        <f t="shared" si="1"/>
        <v>0</v>
      </c>
      <c r="L36" s="558">
        <f t="shared" si="2"/>
        <v>0</v>
      </c>
      <c r="M36" s="631"/>
      <c r="N36" s="556"/>
      <c r="O36" s="556"/>
    </row>
    <row r="37" spans="1:15">
      <c r="A37" s="621" t="s">
        <v>228</v>
      </c>
      <c r="B37" s="860" t="s">
        <v>264</v>
      </c>
      <c r="C37" s="549" t="s">
        <v>265</v>
      </c>
      <c r="D37" s="551"/>
      <c r="E37" s="557"/>
      <c r="F37" s="775">
        <v>12557.81</v>
      </c>
      <c r="G37" s="557" t="s">
        <v>211</v>
      </c>
      <c r="H37" s="558"/>
      <c r="I37" s="558">
        <f t="shared" si="0"/>
        <v>0</v>
      </c>
      <c r="J37" s="558"/>
      <c r="K37" s="558">
        <f t="shared" si="1"/>
        <v>0</v>
      </c>
      <c r="L37" s="558">
        <f t="shared" si="2"/>
        <v>0</v>
      </c>
      <c r="M37" s="559"/>
      <c r="N37" s="556"/>
      <c r="O37" s="556"/>
    </row>
    <row r="38" spans="1:15">
      <c r="A38" s="621" t="s">
        <v>228</v>
      </c>
      <c r="B38" s="626" t="s">
        <v>228</v>
      </c>
      <c r="C38" s="629" t="s">
        <v>228</v>
      </c>
      <c r="D38" s="626" t="s">
        <v>228</v>
      </c>
      <c r="E38" s="625" t="s">
        <v>228</v>
      </c>
      <c r="F38" s="774" t="s">
        <v>228</v>
      </c>
      <c r="G38" s="625" t="s">
        <v>228</v>
      </c>
      <c r="H38" s="774"/>
      <c r="I38" s="558"/>
      <c r="J38" s="774"/>
      <c r="K38" s="558"/>
      <c r="L38" s="558"/>
      <c r="M38" s="628"/>
      <c r="N38" s="556"/>
      <c r="O38" s="556"/>
    </row>
    <row r="39" spans="1:15">
      <c r="A39" s="621" t="s">
        <v>228</v>
      </c>
      <c r="B39" s="861">
        <v>2.5</v>
      </c>
      <c r="C39" s="630" t="s">
        <v>266</v>
      </c>
      <c r="D39" s="626"/>
      <c r="E39" s="625"/>
      <c r="F39" s="774" t="s">
        <v>228</v>
      </c>
      <c r="G39" s="625" t="s">
        <v>228</v>
      </c>
      <c r="H39" s="774"/>
      <c r="I39" s="558"/>
      <c r="J39" s="774"/>
      <c r="K39" s="558"/>
      <c r="L39" s="558"/>
      <c r="M39" s="628"/>
      <c r="N39" s="556"/>
      <c r="O39" s="556"/>
    </row>
    <row r="40" spans="1:15">
      <c r="A40" s="621"/>
      <c r="B40" s="863" t="s">
        <v>267</v>
      </c>
      <c r="C40" s="549" t="s">
        <v>268</v>
      </c>
      <c r="D40" s="551"/>
      <c r="E40" s="557"/>
      <c r="F40" s="775">
        <v>9</v>
      </c>
      <c r="G40" s="633" t="s">
        <v>192</v>
      </c>
      <c r="H40" s="785"/>
      <c r="I40" s="558">
        <f t="shared" si="0"/>
        <v>0</v>
      </c>
      <c r="J40" s="785"/>
      <c r="K40" s="558">
        <f t="shared" si="1"/>
        <v>0</v>
      </c>
      <c r="L40" s="558">
        <f t="shared" si="2"/>
        <v>0</v>
      </c>
      <c r="M40" s="634"/>
      <c r="N40" s="556"/>
      <c r="O40" s="556"/>
    </row>
    <row r="41" spans="1:15">
      <c r="A41" s="621"/>
      <c r="B41" s="863" t="s">
        <v>269</v>
      </c>
      <c r="C41" s="549" t="s">
        <v>270</v>
      </c>
      <c r="D41" s="551"/>
      <c r="E41" s="557"/>
      <c r="F41" s="775">
        <v>10</v>
      </c>
      <c r="G41" s="633" t="s">
        <v>192</v>
      </c>
      <c r="H41" s="776"/>
      <c r="I41" s="558">
        <f t="shared" si="0"/>
        <v>0</v>
      </c>
      <c r="J41" s="776"/>
      <c r="K41" s="558">
        <f t="shared" si="1"/>
        <v>0</v>
      </c>
      <c r="L41" s="558">
        <f t="shared" si="2"/>
        <v>0</v>
      </c>
      <c r="M41" s="634"/>
      <c r="N41" s="556"/>
      <c r="O41" s="556"/>
    </row>
    <row r="42" spans="1:15">
      <c r="A42" s="621"/>
      <c r="B42" s="863" t="s">
        <v>271</v>
      </c>
      <c r="C42" s="549" t="s">
        <v>272</v>
      </c>
      <c r="D42" s="551"/>
      <c r="E42" s="557"/>
      <c r="F42" s="775">
        <v>16</v>
      </c>
      <c r="G42" s="633" t="s">
        <v>192</v>
      </c>
      <c r="H42" s="776"/>
      <c r="I42" s="558">
        <f t="shared" si="0"/>
        <v>0</v>
      </c>
      <c r="J42" s="776"/>
      <c r="K42" s="558">
        <f t="shared" si="1"/>
        <v>0</v>
      </c>
      <c r="L42" s="558">
        <f t="shared" si="2"/>
        <v>0</v>
      </c>
      <c r="M42" s="634"/>
      <c r="N42" s="556"/>
      <c r="O42" s="556"/>
    </row>
    <row r="43" spans="1:15">
      <c r="A43" s="621"/>
      <c r="B43" s="863" t="s">
        <v>273</v>
      </c>
      <c r="C43" s="549" t="s">
        <v>274</v>
      </c>
      <c r="D43" s="551"/>
      <c r="E43" s="557"/>
      <c r="F43" s="775">
        <v>1</v>
      </c>
      <c r="G43" s="633" t="s">
        <v>192</v>
      </c>
      <c r="H43" s="776"/>
      <c r="I43" s="558">
        <f t="shared" si="0"/>
        <v>0</v>
      </c>
      <c r="J43" s="776"/>
      <c r="K43" s="558">
        <f t="shared" si="1"/>
        <v>0</v>
      </c>
      <c r="L43" s="558">
        <f t="shared" si="2"/>
        <v>0</v>
      </c>
      <c r="M43" s="634"/>
      <c r="N43" s="556"/>
      <c r="O43" s="556"/>
    </row>
    <row r="44" spans="1:15">
      <c r="A44" s="621"/>
      <c r="B44" s="863" t="s">
        <v>275</v>
      </c>
      <c r="C44" s="549" t="s">
        <v>276</v>
      </c>
      <c r="D44" s="551"/>
      <c r="E44" s="557"/>
      <c r="F44" s="775">
        <v>85</v>
      </c>
      <c r="G44" s="633" t="s">
        <v>192</v>
      </c>
      <c r="H44" s="776"/>
      <c r="I44" s="558">
        <f t="shared" si="0"/>
        <v>0</v>
      </c>
      <c r="J44" s="776"/>
      <c r="K44" s="558">
        <f t="shared" si="1"/>
        <v>0</v>
      </c>
      <c r="L44" s="558">
        <f t="shared" si="2"/>
        <v>0</v>
      </c>
      <c r="M44" s="634"/>
      <c r="N44" s="556"/>
      <c r="O44" s="556"/>
    </row>
    <row r="45" spans="1:15">
      <c r="A45" s="621"/>
      <c r="B45" s="863" t="s">
        <v>277</v>
      </c>
      <c r="C45" s="549" t="s">
        <v>278</v>
      </c>
      <c r="D45" s="551"/>
      <c r="E45" s="557"/>
      <c r="F45" s="775">
        <v>5</v>
      </c>
      <c r="G45" s="633" t="s">
        <v>192</v>
      </c>
      <c r="H45" s="776"/>
      <c r="I45" s="558">
        <f t="shared" si="0"/>
        <v>0</v>
      </c>
      <c r="J45" s="776"/>
      <c r="K45" s="558">
        <f t="shared" si="1"/>
        <v>0</v>
      </c>
      <c r="L45" s="558">
        <f t="shared" si="2"/>
        <v>0</v>
      </c>
      <c r="M45" s="634"/>
      <c r="N45" s="556"/>
      <c r="O45" s="556"/>
    </row>
    <row r="46" spans="1:15">
      <c r="A46" s="621" t="s">
        <v>228</v>
      </c>
      <c r="B46" s="863" t="s">
        <v>279</v>
      </c>
      <c r="C46" s="549" t="s">
        <v>280</v>
      </c>
      <c r="D46" s="551"/>
      <c r="E46" s="557"/>
      <c r="F46" s="775">
        <v>9</v>
      </c>
      <c r="G46" s="633" t="s">
        <v>192</v>
      </c>
      <c r="H46" s="776"/>
      <c r="I46" s="558">
        <f t="shared" si="0"/>
        <v>0</v>
      </c>
      <c r="J46" s="776"/>
      <c r="K46" s="558">
        <f t="shared" si="1"/>
        <v>0</v>
      </c>
      <c r="L46" s="558">
        <f t="shared" si="2"/>
        <v>0</v>
      </c>
      <c r="M46" s="634"/>
      <c r="N46" s="556"/>
      <c r="O46" s="556"/>
    </row>
    <row r="47" spans="1:15">
      <c r="A47" s="621" t="s">
        <v>228</v>
      </c>
      <c r="B47" s="863" t="s">
        <v>281</v>
      </c>
      <c r="C47" s="549" t="s">
        <v>282</v>
      </c>
      <c r="D47" s="551"/>
      <c r="E47" s="557"/>
      <c r="F47" s="775">
        <v>1</v>
      </c>
      <c r="G47" s="633" t="s">
        <v>192</v>
      </c>
      <c r="H47" s="776"/>
      <c r="I47" s="558">
        <f t="shared" si="0"/>
        <v>0</v>
      </c>
      <c r="J47" s="776"/>
      <c r="K47" s="558">
        <f t="shared" si="1"/>
        <v>0</v>
      </c>
      <c r="L47" s="558">
        <f t="shared" si="2"/>
        <v>0</v>
      </c>
      <c r="M47" s="634"/>
      <c r="N47" s="556"/>
      <c r="O47" s="556"/>
    </row>
    <row r="48" spans="1:15">
      <c r="A48" s="621" t="s">
        <v>228</v>
      </c>
      <c r="B48" s="863" t="s">
        <v>283</v>
      </c>
      <c r="C48" s="549" t="s">
        <v>284</v>
      </c>
      <c r="D48" s="551"/>
      <c r="E48" s="557"/>
      <c r="F48" s="775">
        <v>16</v>
      </c>
      <c r="G48" s="633" t="s">
        <v>192</v>
      </c>
      <c r="H48" s="776"/>
      <c r="I48" s="558">
        <f t="shared" si="0"/>
        <v>0</v>
      </c>
      <c r="J48" s="776"/>
      <c r="K48" s="558">
        <f t="shared" si="1"/>
        <v>0</v>
      </c>
      <c r="L48" s="558">
        <f t="shared" si="2"/>
        <v>0</v>
      </c>
      <c r="M48" s="634"/>
      <c r="N48" s="556"/>
      <c r="O48" s="556"/>
    </row>
    <row r="49" spans="1:15">
      <c r="A49" s="621" t="s">
        <v>228</v>
      </c>
      <c r="B49" s="863" t="s">
        <v>285</v>
      </c>
      <c r="C49" s="549" t="s">
        <v>286</v>
      </c>
      <c r="D49" s="551"/>
      <c r="E49" s="557"/>
      <c r="F49" s="775">
        <v>5</v>
      </c>
      <c r="G49" s="633" t="s">
        <v>192</v>
      </c>
      <c r="H49" s="776"/>
      <c r="I49" s="558">
        <f t="shared" si="0"/>
        <v>0</v>
      </c>
      <c r="J49" s="776"/>
      <c r="K49" s="558">
        <f t="shared" si="1"/>
        <v>0</v>
      </c>
      <c r="L49" s="558">
        <f t="shared" si="2"/>
        <v>0</v>
      </c>
      <c r="M49" s="634"/>
      <c r="N49" s="556"/>
      <c r="O49" s="556"/>
    </row>
    <row r="50" spans="1:15">
      <c r="A50" s="621" t="s">
        <v>228</v>
      </c>
      <c r="B50" s="863" t="s">
        <v>287</v>
      </c>
      <c r="C50" s="549" t="s">
        <v>288</v>
      </c>
      <c r="D50" s="551"/>
      <c r="E50" s="557"/>
      <c r="F50" s="775">
        <v>1</v>
      </c>
      <c r="G50" s="633" t="s">
        <v>192</v>
      </c>
      <c r="H50" s="776"/>
      <c r="I50" s="558">
        <f t="shared" si="0"/>
        <v>0</v>
      </c>
      <c r="J50" s="776"/>
      <c r="K50" s="558">
        <f t="shared" si="1"/>
        <v>0</v>
      </c>
      <c r="L50" s="558">
        <f t="shared" si="2"/>
        <v>0</v>
      </c>
      <c r="M50" s="634"/>
      <c r="N50" s="556"/>
      <c r="O50" s="556"/>
    </row>
    <row r="51" spans="1:15">
      <c r="A51" s="621" t="s">
        <v>228</v>
      </c>
      <c r="B51" s="863" t="s">
        <v>289</v>
      </c>
      <c r="C51" s="549" t="s">
        <v>290</v>
      </c>
      <c r="D51" s="551"/>
      <c r="E51" s="557"/>
      <c r="F51" s="775">
        <v>1</v>
      </c>
      <c r="G51" s="633" t="s">
        <v>192</v>
      </c>
      <c r="H51" s="776"/>
      <c r="I51" s="558">
        <f t="shared" si="0"/>
        <v>0</v>
      </c>
      <c r="J51" s="776"/>
      <c r="K51" s="558">
        <f t="shared" si="1"/>
        <v>0</v>
      </c>
      <c r="L51" s="558">
        <f t="shared" si="2"/>
        <v>0</v>
      </c>
      <c r="M51" s="634"/>
      <c r="N51" s="556"/>
      <c r="O51" s="556"/>
    </row>
    <row r="52" spans="1:15">
      <c r="A52" s="621" t="s">
        <v>228</v>
      </c>
      <c r="B52" s="863" t="s">
        <v>291</v>
      </c>
      <c r="C52" s="549" t="s">
        <v>292</v>
      </c>
      <c r="D52" s="551"/>
      <c r="E52" s="557"/>
      <c r="F52" s="775">
        <v>1</v>
      </c>
      <c r="G52" s="633" t="s">
        <v>192</v>
      </c>
      <c r="H52" s="776"/>
      <c r="I52" s="558">
        <f t="shared" si="0"/>
        <v>0</v>
      </c>
      <c r="J52" s="776"/>
      <c r="K52" s="558">
        <f t="shared" si="1"/>
        <v>0</v>
      </c>
      <c r="L52" s="558">
        <f t="shared" si="2"/>
        <v>0</v>
      </c>
      <c r="M52" s="634"/>
      <c r="N52" s="556"/>
      <c r="O52" s="556"/>
    </row>
    <row r="53" spans="1:15">
      <c r="A53" s="621" t="s">
        <v>228</v>
      </c>
      <c r="B53" s="863" t="s">
        <v>293</v>
      </c>
      <c r="C53" s="549" t="s">
        <v>294</v>
      </c>
      <c r="D53" s="551"/>
      <c r="E53" s="557"/>
      <c r="F53" s="775">
        <v>17</v>
      </c>
      <c r="G53" s="633" t="s">
        <v>192</v>
      </c>
      <c r="H53" s="776"/>
      <c r="I53" s="558">
        <f t="shared" si="0"/>
        <v>0</v>
      </c>
      <c r="J53" s="776"/>
      <c r="K53" s="558">
        <f t="shared" si="1"/>
        <v>0</v>
      </c>
      <c r="L53" s="558">
        <f t="shared" si="2"/>
        <v>0</v>
      </c>
      <c r="M53" s="634"/>
      <c r="N53" s="556"/>
      <c r="O53" s="556"/>
    </row>
    <row r="54" spans="1:15">
      <c r="A54" s="621" t="s">
        <v>228</v>
      </c>
      <c r="B54" s="863" t="s">
        <v>295</v>
      </c>
      <c r="C54" s="549" t="s">
        <v>296</v>
      </c>
      <c r="D54" s="551"/>
      <c r="E54" s="557"/>
      <c r="F54" s="775">
        <v>4</v>
      </c>
      <c r="G54" s="633" t="s">
        <v>192</v>
      </c>
      <c r="H54" s="776"/>
      <c r="I54" s="558">
        <f t="shared" si="0"/>
        <v>0</v>
      </c>
      <c r="J54" s="776"/>
      <c r="K54" s="558">
        <f t="shared" si="1"/>
        <v>0</v>
      </c>
      <c r="L54" s="558">
        <f t="shared" si="2"/>
        <v>0</v>
      </c>
      <c r="M54" s="634"/>
      <c r="N54" s="556"/>
      <c r="O54" s="556"/>
    </row>
    <row r="55" spans="1:15">
      <c r="A55" s="621" t="s">
        <v>228</v>
      </c>
      <c r="B55" s="626" t="s">
        <v>228</v>
      </c>
      <c r="C55" s="629" t="s">
        <v>228</v>
      </c>
      <c r="D55" s="626" t="s">
        <v>228</v>
      </c>
      <c r="E55" s="625" t="s">
        <v>228</v>
      </c>
      <c r="F55" s="774" t="s">
        <v>228</v>
      </c>
      <c r="G55" s="625" t="s">
        <v>228</v>
      </c>
      <c r="H55" s="774"/>
      <c r="I55" s="558"/>
      <c r="J55" s="774"/>
      <c r="K55" s="558"/>
      <c r="L55" s="558"/>
      <c r="M55" s="628"/>
      <c r="N55" s="556"/>
      <c r="O55" s="556"/>
    </row>
    <row r="56" spans="1:15">
      <c r="A56" s="561"/>
      <c r="B56" s="864">
        <v>2.6</v>
      </c>
      <c r="C56" s="562" t="s">
        <v>297</v>
      </c>
      <c r="D56" s="551"/>
      <c r="E56" s="557"/>
      <c r="F56" s="775"/>
      <c r="G56" s="557"/>
      <c r="H56" s="558"/>
      <c r="I56" s="558"/>
      <c r="J56" s="558"/>
      <c r="K56" s="558"/>
      <c r="L56" s="558"/>
      <c r="M56" s="563"/>
      <c r="N56" s="556"/>
      <c r="O56" s="556"/>
    </row>
    <row r="57" spans="1:15">
      <c r="A57" s="561"/>
      <c r="B57" s="860" t="s">
        <v>298</v>
      </c>
      <c r="C57" s="549" t="s">
        <v>299</v>
      </c>
      <c r="D57" s="551"/>
      <c r="E57" s="557"/>
      <c r="F57" s="776">
        <v>13697.91</v>
      </c>
      <c r="G57" s="557" t="s">
        <v>129</v>
      </c>
      <c r="H57" s="558"/>
      <c r="I57" s="558">
        <f t="shared" si="0"/>
        <v>0</v>
      </c>
      <c r="J57" s="558"/>
      <c r="K57" s="558">
        <f t="shared" si="1"/>
        <v>0</v>
      </c>
      <c r="L57" s="558">
        <f t="shared" si="2"/>
        <v>0</v>
      </c>
      <c r="M57" s="559"/>
      <c r="N57" s="556"/>
      <c r="O57" s="556"/>
    </row>
    <row r="58" spans="1:15">
      <c r="A58" s="561"/>
      <c r="B58" s="860" t="s">
        <v>300</v>
      </c>
      <c r="C58" s="549" t="s">
        <v>301</v>
      </c>
      <c r="D58" s="551"/>
      <c r="E58" s="557"/>
      <c r="F58" s="776">
        <v>1623.84</v>
      </c>
      <c r="G58" s="557" t="s">
        <v>129</v>
      </c>
      <c r="H58" s="786"/>
      <c r="I58" s="558">
        <f t="shared" si="0"/>
        <v>0</v>
      </c>
      <c r="J58" s="558"/>
      <c r="K58" s="558">
        <f t="shared" si="1"/>
        <v>0</v>
      </c>
      <c r="L58" s="558">
        <f t="shared" si="2"/>
        <v>0</v>
      </c>
      <c r="M58" s="559"/>
      <c r="N58" s="556"/>
      <c r="O58" s="564"/>
    </row>
    <row r="59" spans="1:15">
      <c r="A59" s="621" t="s">
        <v>228</v>
      </c>
      <c r="B59" s="626" t="s">
        <v>228</v>
      </c>
      <c r="C59" s="629" t="s">
        <v>228</v>
      </c>
      <c r="D59" s="626" t="s">
        <v>228</v>
      </c>
      <c r="E59" s="625" t="s">
        <v>228</v>
      </c>
      <c r="F59" s="774" t="s">
        <v>228</v>
      </c>
      <c r="G59" s="625" t="s">
        <v>228</v>
      </c>
      <c r="H59" s="774"/>
      <c r="I59" s="558"/>
      <c r="J59" s="774"/>
      <c r="K59" s="558"/>
      <c r="L59" s="558"/>
      <c r="M59" s="628"/>
      <c r="N59" s="556"/>
      <c r="O59" s="564"/>
    </row>
    <row r="60" spans="1:15">
      <c r="A60" s="621" t="s">
        <v>228</v>
      </c>
      <c r="B60" s="864">
        <v>2.7</v>
      </c>
      <c r="C60" s="562" t="s">
        <v>302</v>
      </c>
      <c r="D60" s="551"/>
      <c r="E60" s="557"/>
      <c r="F60" s="775"/>
      <c r="G60" s="557"/>
      <c r="H60" s="558"/>
      <c r="I60" s="558"/>
      <c r="J60" s="558"/>
      <c r="K60" s="558"/>
      <c r="L60" s="558"/>
      <c r="M60" s="563"/>
      <c r="N60" s="556"/>
      <c r="O60" s="556"/>
    </row>
    <row r="61" spans="1:15">
      <c r="A61" s="621" t="s">
        <v>228</v>
      </c>
      <c r="B61" s="860" t="s">
        <v>303</v>
      </c>
      <c r="C61" s="549" t="s">
        <v>304</v>
      </c>
      <c r="D61" s="551"/>
      <c r="E61" s="557"/>
      <c r="F61" s="776">
        <v>1681.71</v>
      </c>
      <c r="G61" s="557" t="s">
        <v>211</v>
      </c>
      <c r="H61" s="558"/>
      <c r="I61" s="558">
        <f t="shared" si="0"/>
        <v>0</v>
      </c>
      <c r="J61" s="558"/>
      <c r="K61" s="558">
        <f t="shared" si="1"/>
        <v>0</v>
      </c>
      <c r="L61" s="558">
        <f t="shared" si="2"/>
        <v>0</v>
      </c>
      <c r="M61" s="559"/>
      <c r="N61" s="556"/>
      <c r="O61" s="564"/>
    </row>
    <row r="62" spans="1:15">
      <c r="A62" s="621" t="s">
        <v>228</v>
      </c>
      <c r="B62" s="860" t="s">
        <v>305</v>
      </c>
      <c r="C62" s="549" t="s">
        <v>306</v>
      </c>
      <c r="D62" s="551"/>
      <c r="E62" s="557"/>
      <c r="F62" s="776">
        <v>47686.31</v>
      </c>
      <c r="G62" s="557" t="s">
        <v>211</v>
      </c>
      <c r="H62" s="558"/>
      <c r="I62" s="558">
        <f t="shared" si="0"/>
        <v>0</v>
      </c>
      <c r="J62" s="558"/>
      <c r="K62" s="558">
        <f t="shared" si="1"/>
        <v>0</v>
      </c>
      <c r="L62" s="558">
        <f t="shared" si="2"/>
        <v>0</v>
      </c>
      <c r="M62" s="559"/>
      <c r="N62" s="556"/>
      <c r="O62" s="556"/>
    </row>
    <row r="63" spans="1:15">
      <c r="A63" s="621" t="s">
        <v>228</v>
      </c>
      <c r="B63" s="860" t="s">
        <v>307</v>
      </c>
      <c r="C63" s="549" t="s">
        <v>308</v>
      </c>
      <c r="D63" s="551"/>
      <c r="E63" s="557"/>
      <c r="F63" s="776">
        <v>31417.47</v>
      </c>
      <c r="G63" s="557" t="s">
        <v>211</v>
      </c>
      <c r="H63" s="558"/>
      <c r="I63" s="558">
        <f t="shared" si="0"/>
        <v>0</v>
      </c>
      <c r="J63" s="558"/>
      <c r="K63" s="558">
        <f t="shared" si="1"/>
        <v>0</v>
      </c>
      <c r="L63" s="558">
        <f t="shared" si="2"/>
        <v>0</v>
      </c>
      <c r="M63" s="559"/>
      <c r="N63" s="556"/>
      <c r="O63" s="556"/>
    </row>
    <row r="64" spans="1:15">
      <c r="A64" s="621" t="s">
        <v>228</v>
      </c>
      <c r="B64" s="860" t="s">
        <v>309</v>
      </c>
      <c r="C64" s="549" t="s">
        <v>310</v>
      </c>
      <c r="D64" s="551"/>
      <c r="E64" s="557"/>
      <c r="F64" s="776">
        <v>720414.2</v>
      </c>
      <c r="G64" s="557" t="s">
        <v>211</v>
      </c>
      <c r="H64" s="558"/>
      <c r="I64" s="558">
        <f t="shared" si="0"/>
        <v>0</v>
      </c>
      <c r="J64" s="558"/>
      <c r="K64" s="558">
        <f t="shared" si="1"/>
        <v>0</v>
      </c>
      <c r="L64" s="558">
        <f t="shared" si="2"/>
        <v>0</v>
      </c>
      <c r="M64" s="559"/>
      <c r="N64" s="556"/>
      <c r="O64" s="556"/>
    </row>
    <row r="65" spans="1:15">
      <c r="A65" s="621" t="s">
        <v>228</v>
      </c>
      <c r="B65" s="860" t="s">
        <v>311</v>
      </c>
      <c r="C65" s="549" t="s">
        <v>312</v>
      </c>
      <c r="D65" s="551"/>
      <c r="E65" s="557"/>
      <c r="F65" s="776">
        <v>300539.77</v>
      </c>
      <c r="G65" s="557" t="s">
        <v>211</v>
      </c>
      <c r="H65" s="558"/>
      <c r="I65" s="558">
        <f t="shared" si="0"/>
        <v>0</v>
      </c>
      <c r="J65" s="558"/>
      <c r="K65" s="558">
        <f t="shared" si="1"/>
        <v>0</v>
      </c>
      <c r="L65" s="558">
        <f t="shared" si="2"/>
        <v>0</v>
      </c>
      <c r="M65" s="559"/>
      <c r="N65" s="556"/>
      <c r="O65" s="565"/>
    </row>
    <row r="66" spans="1:15">
      <c r="A66" s="621" t="s">
        <v>228</v>
      </c>
      <c r="B66" s="860" t="s">
        <v>313</v>
      </c>
      <c r="C66" s="549" t="s">
        <v>314</v>
      </c>
      <c r="D66" s="551"/>
      <c r="E66" s="557"/>
      <c r="F66" s="776">
        <v>134948.14000000001</v>
      </c>
      <c r="G66" s="557" t="s">
        <v>211</v>
      </c>
      <c r="H66" s="558"/>
      <c r="I66" s="558">
        <f t="shared" si="0"/>
        <v>0</v>
      </c>
      <c r="J66" s="558"/>
      <c r="K66" s="558">
        <f t="shared" si="1"/>
        <v>0</v>
      </c>
      <c r="L66" s="558">
        <f t="shared" si="2"/>
        <v>0</v>
      </c>
      <c r="M66" s="559"/>
      <c r="N66" s="556"/>
      <c r="O66" s="564"/>
    </row>
    <row r="67" spans="1:15">
      <c r="A67" s="621" t="s">
        <v>228</v>
      </c>
      <c r="B67" s="860" t="s">
        <v>315</v>
      </c>
      <c r="C67" s="549" t="s">
        <v>316</v>
      </c>
      <c r="D67" s="551"/>
      <c r="E67" s="557"/>
      <c r="F67" s="776">
        <v>267717.48</v>
      </c>
      <c r="G67" s="557" t="s">
        <v>211</v>
      </c>
      <c r="H67" s="558"/>
      <c r="I67" s="558">
        <f t="shared" si="0"/>
        <v>0</v>
      </c>
      <c r="J67" s="558"/>
      <c r="K67" s="558">
        <f t="shared" si="1"/>
        <v>0</v>
      </c>
      <c r="L67" s="558">
        <f t="shared" si="2"/>
        <v>0</v>
      </c>
      <c r="M67" s="559"/>
      <c r="N67" s="556"/>
      <c r="O67" s="556"/>
    </row>
    <row r="68" spans="1:15">
      <c r="A68" s="621" t="s">
        <v>228</v>
      </c>
      <c r="B68" s="860" t="s">
        <v>317</v>
      </c>
      <c r="C68" s="549" t="s">
        <v>318</v>
      </c>
      <c r="D68" s="551"/>
      <c r="E68" s="557"/>
      <c r="F68" s="776">
        <v>41527.01</v>
      </c>
      <c r="G68" s="557" t="s">
        <v>211</v>
      </c>
      <c r="H68" s="558"/>
      <c r="I68" s="558">
        <f t="shared" si="0"/>
        <v>0</v>
      </c>
      <c r="J68" s="558"/>
      <c r="K68" s="558">
        <f t="shared" si="1"/>
        <v>0</v>
      </c>
      <c r="L68" s="558">
        <f t="shared" si="2"/>
        <v>0</v>
      </c>
      <c r="M68" s="559"/>
      <c r="N68" s="556"/>
      <c r="O68" s="564"/>
    </row>
    <row r="69" spans="1:15">
      <c r="A69" s="621" t="s">
        <v>228</v>
      </c>
      <c r="B69" s="860" t="s">
        <v>319</v>
      </c>
      <c r="C69" s="549" t="s">
        <v>320</v>
      </c>
      <c r="D69" s="551"/>
      <c r="E69" s="557"/>
      <c r="F69" s="776">
        <v>59571</v>
      </c>
      <c r="G69" s="557" t="s">
        <v>211</v>
      </c>
      <c r="H69" s="558"/>
      <c r="I69" s="558">
        <f t="shared" si="0"/>
        <v>0</v>
      </c>
      <c r="J69" s="558"/>
      <c r="K69" s="558">
        <f t="shared" si="1"/>
        <v>0</v>
      </c>
      <c r="L69" s="558">
        <f t="shared" si="2"/>
        <v>0</v>
      </c>
      <c r="M69" s="559"/>
      <c r="N69" s="556"/>
      <c r="O69" s="556"/>
    </row>
    <row r="70" spans="1:15">
      <c r="A70" s="621" t="s">
        <v>228</v>
      </c>
      <c r="B70" s="860" t="s">
        <v>321</v>
      </c>
      <c r="C70" s="549" t="s">
        <v>322</v>
      </c>
      <c r="D70" s="551"/>
      <c r="E70" s="557"/>
      <c r="F70" s="776">
        <v>48165.09</v>
      </c>
      <c r="G70" s="557" t="s">
        <v>211</v>
      </c>
      <c r="H70" s="558"/>
      <c r="I70" s="558">
        <f t="shared" si="0"/>
        <v>0</v>
      </c>
      <c r="J70" s="558"/>
      <c r="K70" s="558">
        <f t="shared" si="1"/>
        <v>0</v>
      </c>
      <c r="L70" s="558">
        <f t="shared" si="2"/>
        <v>0</v>
      </c>
      <c r="M70" s="559"/>
      <c r="N70" s="556"/>
      <c r="O70" s="556"/>
    </row>
    <row r="71" spans="1:15" ht="16.25" customHeight="1">
      <c r="A71" s="621" t="s">
        <v>228</v>
      </c>
      <c r="B71" s="860"/>
      <c r="C71" s="549" t="s">
        <v>323</v>
      </c>
      <c r="D71" s="551"/>
      <c r="E71" s="557"/>
      <c r="F71" s="775"/>
      <c r="G71" s="557"/>
      <c r="H71" s="558"/>
      <c r="I71" s="558"/>
      <c r="J71" s="558"/>
      <c r="K71" s="558"/>
      <c r="L71" s="558"/>
      <c r="M71" s="559"/>
      <c r="N71" s="556"/>
      <c r="O71" s="556"/>
    </row>
    <row r="72" spans="1:15">
      <c r="A72" s="621" t="s">
        <v>228</v>
      </c>
      <c r="B72" s="626" t="s">
        <v>228</v>
      </c>
      <c r="C72" s="629" t="s">
        <v>228</v>
      </c>
      <c r="D72" s="626" t="s">
        <v>228</v>
      </c>
      <c r="E72" s="625" t="s">
        <v>228</v>
      </c>
      <c r="F72" s="774" t="s">
        <v>228</v>
      </c>
      <c r="G72" s="625" t="s">
        <v>228</v>
      </c>
      <c r="H72" s="774"/>
      <c r="I72" s="558"/>
      <c r="J72" s="774"/>
      <c r="K72" s="558"/>
      <c r="L72" s="558"/>
      <c r="M72" s="628"/>
      <c r="N72" s="556"/>
      <c r="O72" s="556"/>
    </row>
    <row r="73" spans="1:15">
      <c r="A73" s="561"/>
      <c r="B73" s="864">
        <v>2.8</v>
      </c>
      <c r="C73" s="562" t="s">
        <v>324</v>
      </c>
      <c r="D73" s="551"/>
      <c r="E73" s="557"/>
      <c r="F73" s="775"/>
      <c r="G73" s="557"/>
      <c r="H73" s="558"/>
      <c r="I73" s="558"/>
      <c r="J73" s="558"/>
      <c r="K73" s="558"/>
      <c r="L73" s="558"/>
      <c r="M73" s="563"/>
      <c r="N73" s="556"/>
      <c r="O73" s="556"/>
    </row>
    <row r="74" spans="1:15">
      <c r="A74" s="561"/>
      <c r="B74" s="860" t="s">
        <v>325</v>
      </c>
      <c r="C74" s="549" t="s">
        <v>324</v>
      </c>
      <c r="D74" s="551"/>
      <c r="E74" s="557"/>
      <c r="F74" s="775">
        <v>19505</v>
      </c>
      <c r="G74" s="557" t="s">
        <v>139</v>
      </c>
      <c r="H74" s="558"/>
      <c r="I74" s="558">
        <f t="shared" si="0"/>
        <v>0</v>
      </c>
      <c r="J74" s="558"/>
      <c r="K74" s="558">
        <f t="shared" si="1"/>
        <v>0</v>
      </c>
      <c r="L74" s="558">
        <f t="shared" si="2"/>
        <v>0</v>
      </c>
      <c r="M74" s="559"/>
      <c r="N74" s="556"/>
      <c r="O74" s="556"/>
    </row>
    <row r="75" spans="1:15">
      <c r="A75" s="561"/>
      <c r="B75" s="864"/>
      <c r="C75" s="562"/>
      <c r="D75" s="551"/>
      <c r="E75" s="557"/>
      <c r="F75" s="775"/>
      <c r="G75" s="557"/>
      <c r="H75" s="558"/>
      <c r="I75" s="558"/>
      <c r="J75" s="558"/>
      <c r="K75" s="558"/>
      <c r="L75" s="558"/>
      <c r="M75" s="563"/>
      <c r="N75" s="556"/>
      <c r="O75" s="556"/>
    </row>
    <row r="76" spans="1:15">
      <c r="A76" s="561"/>
      <c r="B76" s="864">
        <v>2.9</v>
      </c>
      <c r="C76" s="562" t="s">
        <v>326</v>
      </c>
      <c r="D76" s="551"/>
      <c r="E76" s="557"/>
      <c r="F76" s="775"/>
      <c r="G76" s="557"/>
      <c r="H76" s="558"/>
      <c r="I76" s="558"/>
      <c r="J76" s="558"/>
      <c r="K76" s="558"/>
      <c r="L76" s="558"/>
      <c r="M76" s="563"/>
      <c r="N76" s="556"/>
      <c r="O76" s="556"/>
    </row>
    <row r="77" spans="1:15">
      <c r="A77" s="561"/>
      <c r="B77" s="860" t="s">
        <v>327</v>
      </c>
      <c r="C77" s="549" t="s">
        <v>328</v>
      </c>
      <c r="D77" s="551"/>
      <c r="E77" s="557"/>
      <c r="F77" s="775">
        <v>41</v>
      </c>
      <c r="G77" s="557" t="s">
        <v>139</v>
      </c>
      <c r="H77" s="558"/>
      <c r="I77" s="558">
        <f t="shared" si="0"/>
        <v>0</v>
      </c>
      <c r="J77" s="558"/>
      <c r="K77" s="558">
        <f t="shared" si="1"/>
        <v>0</v>
      </c>
      <c r="L77" s="558">
        <f t="shared" si="2"/>
        <v>0</v>
      </c>
      <c r="M77" s="559"/>
      <c r="N77" s="556"/>
      <c r="O77" s="556"/>
    </row>
    <row r="78" spans="1:15">
      <c r="A78" s="561"/>
      <c r="B78" s="860"/>
      <c r="C78" s="549" t="s">
        <v>329</v>
      </c>
      <c r="D78" s="551"/>
      <c r="E78" s="557"/>
      <c r="F78" s="775"/>
      <c r="G78" s="557"/>
      <c r="H78" s="558"/>
      <c r="I78" s="558"/>
      <c r="J78" s="558"/>
      <c r="K78" s="558"/>
      <c r="L78" s="558"/>
      <c r="M78" s="559"/>
      <c r="N78" s="556"/>
      <c r="O78" s="556"/>
    </row>
    <row r="79" spans="1:15">
      <c r="A79" s="561"/>
      <c r="B79" s="860" t="s">
        <v>330</v>
      </c>
      <c r="C79" s="549" t="s">
        <v>331</v>
      </c>
      <c r="D79" s="551"/>
      <c r="E79" s="557"/>
      <c r="F79" s="775">
        <v>49</v>
      </c>
      <c r="G79" s="557" t="s">
        <v>139</v>
      </c>
      <c r="H79" s="558"/>
      <c r="I79" s="558">
        <f t="shared" si="0"/>
        <v>0</v>
      </c>
      <c r="J79" s="558"/>
      <c r="K79" s="558">
        <f t="shared" si="1"/>
        <v>0</v>
      </c>
      <c r="L79" s="558">
        <f t="shared" si="2"/>
        <v>0</v>
      </c>
      <c r="M79" s="559"/>
      <c r="N79" s="556"/>
      <c r="O79" s="556"/>
    </row>
    <row r="80" spans="1:15">
      <c r="A80" s="561"/>
      <c r="B80" s="860"/>
      <c r="C80" s="549"/>
      <c r="D80" s="551"/>
      <c r="E80" s="557"/>
      <c r="F80" s="775"/>
      <c r="G80" s="557"/>
      <c r="H80" s="558"/>
      <c r="I80" s="558"/>
      <c r="J80" s="558"/>
      <c r="K80" s="558"/>
      <c r="L80" s="558"/>
      <c r="M80" s="559"/>
      <c r="N80" s="556"/>
      <c r="O80" s="556"/>
    </row>
    <row r="81" spans="1:15">
      <c r="A81" s="561"/>
      <c r="B81" s="865">
        <v>2.1</v>
      </c>
      <c r="C81" s="562" t="s">
        <v>332</v>
      </c>
      <c r="D81" s="551"/>
      <c r="E81" s="557"/>
      <c r="F81" s="775"/>
      <c r="G81" s="557"/>
      <c r="H81" s="558"/>
      <c r="I81" s="558"/>
      <c r="J81" s="558"/>
      <c r="K81" s="558"/>
      <c r="L81" s="558"/>
      <c r="M81" s="563"/>
      <c r="N81" s="556"/>
      <c r="O81" s="556"/>
    </row>
    <row r="82" spans="1:15">
      <c r="A82" s="561"/>
      <c r="B82" s="860" t="s">
        <v>333</v>
      </c>
      <c r="C82" s="549" t="s">
        <v>334</v>
      </c>
      <c r="D82" s="551"/>
      <c r="E82" s="557"/>
      <c r="F82" s="775">
        <v>178</v>
      </c>
      <c r="G82" s="557" t="s">
        <v>187</v>
      </c>
      <c r="H82" s="558"/>
      <c r="I82" s="558">
        <f t="shared" ref="I82:I129" si="3">F82*H82</f>
        <v>0</v>
      </c>
      <c r="J82" s="558"/>
      <c r="K82" s="558">
        <f t="shared" ref="K82:K129" si="4">J82*F82</f>
        <v>0</v>
      </c>
      <c r="L82" s="558">
        <f t="shared" ref="L82:L129" si="5">K82+I82</f>
        <v>0</v>
      </c>
      <c r="M82" s="559"/>
      <c r="N82" s="556"/>
      <c r="O82" s="556"/>
    </row>
    <row r="83" spans="1:15">
      <c r="A83" s="561"/>
      <c r="B83" s="860" t="s">
        <v>335</v>
      </c>
      <c r="C83" s="549" t="s">
        <v>336</v>
      </c>
      <c r="D83" s="551"/>
      <c r="E83" s="557"/>
      <c r="F83" s="775">
        <v>125</v>
      </c>
      <c r="G83" s="557" t="s">
        <v>187</v>
      </c>
      <c r="H83" s="558"/>
      <c r="I83" s="558">
        <f t="shared" si="3"/>
        <v>0</v>
      </c>
      <c r="J83" s="558"/>
      <c r="K83" s="558">
        <f t="shared" si="4"/>
        <v>0</v>
      </c>
      <c r="L83" s="558">
        <f t="shared" si="5"/>
        <v>0</v>
      </c>
      <c r="M83" s="559"/>
      <c r="N83" s="556"/>
      <c r="O83" s="556"/>
    </row>
    <row r="84" spans="1:15">
      <c r="A84" s="561"/>
      <c r="B84" s="860" t="s">
        <v>337</v>
      </c>
      <c r="C84" s="549" t="s">
        <v>338</v>
      </c>
      <c r="D84" s="551"/>
      <c r="E84" s="557"/>
      <c r="F84" s="775">
        <v>456</v>
      </c>
      <c r="G84" s="557" t="s">
        <v>139</v>
      </c>
      <c r="H84" s="558"/>
      <c r="I84" s="558">
        <f t="shared" si="3"/>
        <v>0</v>
      </c>
      <c r="J84" s="558"/>
      <c r="K84" s="558">
        <f t="shared" si="4"/>
        <v>0</v>
      </c>
      <c r="L84" s="558">
        <f t="shared" si="5"/>
        <v>0</v>
      </c>
      <c r="M84" s="559"/>
      <c r="N84" s="556"/>
      <c r="O84" s="556"/>
    </row>
    <row r="85" spans="1:15">
      <c r="A85" s="561"/>
      <c r="B85" s="860" t="s">
        <v>339</v>
      </c>
      <c r="C85" s="549" t="s">
        <v>340</v>
      </c>
      <c r="D85" s="551"/>
      <c r="E85" s="557"/>
      <c r="F85" s="775">
        <v>9</v>
      </c>
      <c r="G85" s="557" t="s">
        <v>341</v>
      </c>
      <c r="H85" s="558"/>
      <c r="I85" s="558">
        <f t="shared" si="3"/>
        <v>0</v>
      </c>
      <c r="J85" s="558"/>
      <c r="K85" s="558">
        <f t="shared" si="4"/>
        <v>0</v>
      </c>
      <c r="L85" s="558">
        <f t="shared" si="5"/>
        <v>0</v>
      </c>
      <c r="M85" s="559"/>
      <c r="N85" s="556"/>
      <c r="O85" s="556"/>
    </row>
    <row r="86" spans="1:15">
      <c r="A86" s="561"/>
      <c r="B86" s="860"/>
      <c r="C86" s="549"/>
      <c r="D86" s="551"/>
      <c r="E86" s="557"/>
      <c r="F86" s="775"/>
      <c r="G86" s="557"/>
      <c r="H86" s="558"/>
      <c r="I86" s="558"/>
      <c r="J86" s="558"/>
      <c r="K86" s="558"/>
      <c r="L86" s="558"/>
      <c r="M86" s="559"/>
      <c r="N86" s="556"/>
      <c r="O86" s="556"/>
    </row>
    <row r="87" spans="1:15">
      <c r="A87" s="561"/>
      <c r="B87" s="864">
        <v>2.11</v>
      </c>
      <c r="C87" s="562" t="s">
        <v>342</v>
      </c>
      <c r="D87" s="566"/>
      <c r="E87" s="567"/>
      <c r="F87" s="777"/>
      <c r="G87" s="567"/>
      <c r="H87" s="558"/>
      <c r="I87" s="558"/>
      <c r="J87" s="558"/>
      <c r="K87" s="558"/>
      <c r="L87" s="558"/>
      <c r="M87" s="568"/>
      <c r="N87" s="560" t="s">
        <v>228</v>
      </c>
      <c r="O87" s="560" t="s">
        <v>228</v>
      </c>
    </row>
    <row r="88" spans="1:15">
      <c r="A88" s="561"/>
      <c r="B88" s="860" t="s">
        <v>343</v>
      </c>
      <c r="C88" s="549" t="s">
        <v>344</v>
      </c>
      <c r="D88" s="566"/>
      <c r="E88" s="567"/>
      <c r="F88" s="775">
        <v>20278.080000000002</v>
      </c>
      <c r="G88" s="557" t="s">
        <v>211</v>
      </c>
      <c r="H88" s="558"/>
      <c r="I88" s="558">
        <f t="shared" si="3"/>
        <v>0</v>
      </c>
      <c r="J88" s="558"/>
      <c r="K88" s="558">
        <f t="shared" si="4"/>
        <v>0</v>
      </c>
      <c r="L88" s="558">
        <f t="shared" si="5"/>
        <v>0</v>
      </c>
      <c r="M88" s="559"/>
      <c r="N88" s="560"/>
      <c r="O88" s="560"/>
    </row>
    <row r="89" spans="1:15">
      <c r="A89" s="561"/>
      <c r="B89" s="860" t="s">
        <v>345</v>
      </c>
      <c r="C89" s="549" t="s">
        <v>346</v>
      </c>
      <c r="D89" s="566"/>
      <c r="E89" s="567"/>
      <c r="F89" s="775">
        <v>1046.8800000000001</v>
      </c>
      <c r="G89" s="557" t="s">
        <v>211</v>
      </c>
      <c r="H89" s="558"/>
      <c r="I89" s="558">
        <f t="shared" si="3"/>
        <v>0</v>
      </c>
      <c r="J89" s="558"/>
      <c r="K89" s="558">
        <f t="shared" si="4"/>
        <v>0</v>
      </c>
      <c r="L89" s="558">
        <f t="shared" si="5"/>
        <v>0</v>
      </c>
      <c r="M89" s="559"/>
      <c r="N89" s="560"/>
      <c r="O89" s="560"/>
    </row>
    <row r="90" spans="1:15">
      <c r="A90" s="561"/>
      <c r="B90" s="860" t="s">
        <v>347</v>
      </c>
      <c r="C90" s="549" t="s">
        <v>348</v>
      </c>
      <c r="D90" s="566"/>
      <c r="E90" s="567"/>
      <c r="F90" s="775">
        <v>261.72000000000003</v>
      </c>
      <c r="G90" s="557" t="s">
        <v>211</v>
      </c>
      <c r="H90" s="558"/>
      <c r="I90" s="558">
        <f t="shared" si="3"/>
        <v>0</v>
      </c>
      <c r="J90" s="558"/>
      <c r="K90" s="558">
        <f t="shared" si="4"/>
        <v>0</v>
      </c>
      <c r="L90" s="558">
        <f t="shared" si="5"/>
        <v>0</v>
      </c>
      <c r="M90" s="559"/>
      <c r="N90" s="560"/>
      <c r="O90" s="560"/>
    </row>
    <row r="91" spans="1:15">
      <c r="A91" s="561"/>
      <c r="B91" s="860" t="s">
        <v>349</v>
      </c>
      <c r="C91" s="549" t="s">
        <v>350</v>
      </c>
      <c r="D91" s="566"/>
      <c r="E91" s="567"/>
      <c r="F91" s="775">
        <v>1396.08</v>
      </c>
      <c r="G91" s="557" t="s">
        <v>211</v>
      </c>
      <c r="H91" s="558"/>
      <c r="I91" s="558">
        <f t="shared" si="3"/>
        <v>0</v>
      </c>
      <c r="J91" s="558"/>
      <c r="K91" s="558">
        <f t="shared" si="4"/>
        <v>0</v>
      </c>
      <c r="L91" s="558">
        <f t="shared" si="5"/>
        <v>0</v>
      </c>
      <c r="M91" s="559"/>
      <c r="N91" s="560"/>
      <c r="O91" s="560"/>
    </row>
    <row r="92" spans="1:15">
      <c r="A92" s="561"/>
      <c r="B92" s="860" t="s">
        <v>351</v>
      </c>
      <c r="C92" s="549" t="s">
        <v>352</v>
      </c>
      <c r="D92" s="566"/>
      <c r="E92" s="567"/>
      <c r="F92" s="775">
        <v>7249.14</v>
      </c>
      <c r="G92" s="557" t="s">
        <v>211</v>
      </c>
      <c r="H92" s="558"/>
      <c r="I92" s="558">
        <f t="shared" si="3"/>
        <v>0</v>
      </c>
      <c r="J92" s="558"/>
      <c r="K92" s="558">
        <f t="shared" si="4"/>
        <v>0</v>
      </c>
      <c r="L92" s="558">
        <f t="shared" si="5"/>
        <v>0</v>
      </c>
      <c r="M92" s="559"/>
      <c r="N92" s="560"/>
      <c r="O92" s="560"/>
    </row>
    <row r="93" spans="1:15">
      <c r="A93" s="561"/>
      <c r="B93" s="860" t="s">
        <v>353</v>
      </c>
      <c r="C93" s="549" t="s">
        <v>354</v>
      </c>
      <c r="D93" s="566"/>
      <c r="E93" s="567"/>
      <c r="F93" s="775">
        <v>10681.44</v>
      </c>
      <c r="G93" s="557" t="s">
        <v>211</v>
      </c>
      <c r="H93" s="558"/>
      <c r="I93" s="558">
        <f t="shared" si="3"/>
        <v>0</v>
      </c>
      <c r="J93" s="558"/>
      <c r="K93" s="558">
        <f t="shared" si="4"/>
        <v>0</v>
      </c>
      <c r="L93" s="558">
        <f t="shared" si="5"/>
        <v>0</v>
      </c>
      <c r="M93" s="559"/>
      <c r="N93" s="560"/>
      <c r="O93" s="560"/>
    </row>
    <row r="94" spans="1:15">
      <c r="A94" s="561"/>
      <c r="B94" s="860" t="s">
        <v>355</v>
      </c>
      <c r="C94" s="549" t="s">
        <v>356</v>
      </c>
      <c r="D94" s="566"/>
      <c r="E94" s="567"/>
      <c r="F94" s="775">
        <v>3483</v>
      </c>
      <c r="G94" s="557" t="s">
        <v>211</v>
      </c>
      <c r="H94" s="558"/>
      <c r="I94" s="558">
        <f t="shared" si="3"/>
        <v>0</v>
      </c>
      <c r="J94" s="558"/>
      <c r="K94" s="558">
        <f t="shared" si="4"/>
        <v>0</v>
      </c>
      <c r="L94" s="558">
        <f t="shared" si="5"/>
        <v>0</v>
      </c>
      <c r="M94" s="559"/>
      <c r="N94" s="560"/>
      <c r="O94" s="560"/>
    </row>
    <row r="95" spans="1:15">
      <c r="A95" s="561"/>
      <c r="B95" s="860" t="s">
        <v>357</v>
      </c>
      <c r="C95" s="549" t="s">
        <v>358</v>
      </c>
      <c r="D95" s="566"/>
      <c r="E95" s="567"/>
      <c r="F95" s="775">
        <v>440.88</v>
      </c>
      <c r="G95" s="557" t="s">
        <v>211</v>
      </c>
      <c r="H95" s="558"/>
      <c r="I95" s="558">
        <f t="shared" si="3"/>
        <v>0</v>
      </c>
      <c r="J95" s="558"/>
      <c r="K95" s="558">
        <f t="shared" si="4"/>
        <v>0</v>
      </c>
      <c r="L95" s="558">
        <f t="shared" si="5"/>
        <v>0</v>
      </c>
      <c r="M95" s="559"/>
      <c r="N95" s="560"/>
      <c r="O95" s="560"/>
    </row>
    <row r="96" spans="1:15">
      <c r="A96" s="561"/>
      <c r="B96" s="860" t="s">
        <v>359</v>
      </c>
      <c r="C96" s="549" t="s">
        <v>360</v>
      </c>
      <c r="D96" s="566"/>
      <c r="E96" s="567"/>
      <c r="F96" s="775">
        <v>9028.7999999999993</v>
      </c>
      <c r="G96" s="557" t="s">
        <v>211</v>
      </c>
      <c r="H96" s="558"/>
      <c r="I96" s="558">
        <f t="shared" si="3"/>
        <v>0</v>
      </c>
      <c r="J96" s="558"/>
      <c r="K96" s="558">
        <f t="shared" si="4"/>
        <v>0</v>
      </c>
      <c r="L96" s="558">
        <f t="shared" si="5"/>
        <v>0</v>
      </c>
      <c r="M96" s="559"/>
      <c r="N96" s="560"/>
      <c r="O96" s="560"/>
    </row>
    <row r="97" spans="1:15">
      <c r="A97" s="561"/>
      <c r="B97" s="860" t="s">
        <v>361</v>
      </c>
      <c r="C97" s="549" t="s">
        <v>362</v>
      </c>
      <c r="D97" s="566"/>
      <c r="E97" s="567"/>
      <c r="F97" s="775">
        <v>725.4</v>
      </c>
      <c r="G97" s="557" t="s">
        <v>211</v>
      </c>
      <c r="H97" s="558"/>
      <c r="I97" s="558">
        <f t="shared" si="3"/>
        <v>0</v>
      </c>
      <c r="J97" s="558"/>
      <c r="K97" s="558">
        <f t="shared" si="4"/>
        <v>0</v>
      </c>
      <c r="L97" s="558">
        <f t="shared" si="5"/>
        <v>0</v>
      </c>
      <c r="M97" s="559"/>
      <c r="N97" s="560"/>
      <c r="O97" s="560"/>
    </row>
    <row r="98" spans="1:15">
      <c r="A98" s="561"/>
      <c r="B98" s="860" t="s">
        <v>363</v>
      </c>
      <c r="C98" s="549" t="s">
        <v>364</v>
      </c>
      <c r="D98" s="566"/>
      <c r="E98" s="567"/>
      <c r="F98" s="775">
        <v>6543</v>
      </c>
      <c r="G98" s="557" t="s">
        <v>211</v>
      </c>
      <c r="H98" s="558"/>
      <c r="I98" s="558">
        <f t="shared" si="3"/>
        <v>0</v>
      </c>
      <c r="J98" s="558"/>
      <c r="K98" s="558">
        <f t="shared" si="4"/>
        <v>0</v>
      </c>
      <c r="L98" s="558">
        <f t="shared" si="5"/>
        <v>0</v>
      </c>
      <c r="M98" s="559"/>
      <c r="N98" s="560"/>
      <c r="O98" s="560"/>
    </row>
    <row r="99" spans="1:15">
      <c r="A99" s="561"/>
      <c r="B99" s="860" t="s">
        <v>365</v>
      </c>
      <c r="C99" s="549" t="s">
        <v>366</v>
      </c>
      <c r="D99" s="566"/>
      <c r="E99" s="567"/>
      <c r="F99" s="775">
        <v>1296.3599999999999</v>
      </c>
      <c r="G99" s="557" t="s">
        <v>211</v>
      </c>
      <c r="H99" s="558"/>
      <c r="I99" s="558">
        <f t="shared" si="3"/>
        <v>0</v>
      </c>
      <c r="J99" s="558"/>
      <c r="K99" s="558">
        <f t="shared" si="4"/>
        <v>0</v>
      </c>
      <c r="L99" s="558">
        <f t="shared" si="5"/>
        <v>0</v>
      </c>
      <c r="M99" s="559"/>
      <c r="N99" s="560"/>
      <c r="O99" s="560"/>
    </row>
    <row r="100" spans="1:15">
      <c r="A100" s="561"/>
      <c r="B100" s="860" t="s">
        <v>367</v>
      </c>
      <c r="C100" s="549" t="s">
        <v>368</v>
      </c>
      <c r="D100" s="566"/>
      <c r="E100" s="567"/>
      <c r="F100" s="775">
        <v>288.72000000000003</v>
      </c>
      <c r="G100" s="557" t="s">
        <v>211</v>
      </c>
      <c r="H100" s="558"/>
      <c r="I100" s="558">
        <f t="shared" si="3"/>
        <v>0</v>
      </c>
      <c r="J100" s="558"/>
      <c r="K100" s="558">
        <f t="shared" si="4"/>
        <v>0</v>
      </c>
      <c r="L100" s="558">
        <f t="shared" si="5"/>
        <v>0</v>
      </c>
      <c r="M100" s="559"/>
      <c r="N100" s="560"/>
      <c r="O100" s="560"/>
    </row>
    <row r="101" spans="1:15">
      <c r="A101" s="561"/>
      <c r="B101" s="860" t="s">
        <v>369</v>
      </c>
      <c r="C101" s="549" t="s">
        <v>370</v>
      </c>
      <c r="D101" s="566"/>
      <c r="E101" s="567"/>
      <c r="F101" s="775">
        <v>194.04</v>
      </c>
      <c r="G101" s="557" t="s">
        <v>211</v>
      </c>
      <c r="H101" s="558"/>
      <c r="I101" s="558">
        <f t="shared" si="3"/>
        <v>0</v>
      </c>
      <c r="J101" s="558"/>
      <c r="K101" s="558">
        <f t="shared" si="4"/>
        <v>0</v>
      </c>
      <c r="L101" s="558">
        <f t="shared" si="5"/>
        <v>0</v>
      </c>
      <c r="M101" s="559"/>
      <c r="N101" s="560"/>
      <c r="O101" s="560"/>
    </row>
    <row r="102" spans="1:15">
      <c r="A102" s="561"/>
      <c r="B102" s="860" t="s">
        <v>371</v>
      </c>
      <c r="C102" s="549" t="s">
        <v>372</v>
      </c>
      <c r="D102" s="566"/>
      <c r="E102" s="567"/>
      <c r="F102" s="775">
        <v>799.68</v>
      </c>
      <c r="G102" s="557" t="s">
        <v>211</v>
      </c>
      <c r="H102" s="558"/>
      <c r="I102" s="558">
        <f t="shared" si="3"/>
        <v>0</v>
      </c>
      <c r="J102" s="558"/>
      <c r="K102" s="558">
        <f t="shared" si="4"/>
        <v>0</v>
      </c>
      <c r="L102" s="558">
        <f t="shared" si="5"/>
        <v>0</v>
      </c>
      <c r="M102" s="559"/>
      <c r="N102" s="560"/>
      <c r="O102" s="560"/>
    </row>
    <row r="103" spans="1:15">
      <c r="A103" s="561"/>
      <c r="B103" s="860" t="s">
        <v>373</v>
      </c>
      <c r="C103" s="549" t="s">
        <v>374</v>
      </c>
      <c r="D103" s="566"/>
      <c r="E103" s="567"/>
      <c r="F103" s="775">
        <v>21931.26</v>
      </c>
      <c r="G103" s="557" t="s">
        <v>211</v>
      </c>
      <c r="H103" s="558"/>
      <c r="I103" s="558">
        <f t="shared" si="3"/>
        <v>0</v>
      </c>
      <c r="J103" s="558"/>
      <c r="K103" s="558">
        <f t="shared" si="4"/>
        <v>0</v>
      </c>
      <c r="L103" s="558">
        <f t="shared" si="5"/>
        <v>0</v>
      </c>
      <c r="M103" s="559"/>
      <c r="N103" s="560"/>
      <c r="O103" s="560"/>
    </row>
    <row r="104" spans="1:15">
      <c r="A104" s="561"/>
      <c r="B104" s="860" t="s">
        <v>375</v>
      </c>
      <c r="C104" s="549" t="s">
        <v>376</v>
      </c>
      <c r="D104" s="566"/>
      <c r="E104" s="567"/>
      <c r="F104" s="775">
        <v>5057.76</v>
      </c>
      <c r="G104" s="557" t="s">
        <v>211</v>
      </c>
      <c r="H104" s="558"/>
      <c r="I104" s="558">
        <f t="shared" si="3"/>
        <v>0</v>
      </c>
      <c r="J104" s="558"/>
      <c r="K104" s="558">
        <f t="shared" si="4"/>
        <v>0</v>
      </c>
      <c r="L104" s="558">
        <f t="shared" si="5"/>
        <v>0</v>
      </c>
      <c r="M104" s="559"/>
      <c r="N104" s="560"/>
      <c r="O104" s="560"/>
    </row>
    <row r="105" spans="1:15">
      <c r="A105" s="561"/>
      <c r="B105" s="860" t="s">
        <v>377</v>
      </c>
      <c r="C105" s="549" t="s">
        <v>378</v>
      </c>
      <c r="D105" s="566"/>
      <c r="E105" s="567"/>
      <c r="F105" s="775">
        <v>1584</v>
      </c>
      <c r="G105" s="557" t="s">
        <v>211</v>
      </c>
      <c r="H105" s="558"/>
      <c r="I105" s="558">
        <f t="shared" si="3"/>
        <v>0</v>
      </c>
      <c r="J105" s="558"/>
      <c r="K105" s="558">
        <f t="shared" si="4"/>
        <v>0</v>
      </c>
      <c r="L105" s="558">
        <f t="shared" si="5"/>
        <v>0</v>
      </c>
      <c r="M105" s="559"/>
      <c r="N105" s="560"/>
      <c r="O105" s="560"/>
    </row>
    <row r="106" spans="1:15">
      <c r="A106" s="561"/>
      <c r="B106" s="860" t="s">
        <v>379</v>
      </c>
      <c r="C106" s="549" t="s">
        <v>380</v>
      </c>
      <c r="D106" s="566"/>
      <c r="E106" s="567"/>
      <c r="F106" s="775">
        <v>5793.6</v>
      </c>
      <c r="G106" s="557" t="s">
        <v>211</v>
      </c>
      <c r="H106" s="558"/>
      <c r="I106" s="558">
        <f t="shared" si="3"/>
        <v>0</v>
      </c>
      <c r="J106" s="558"/>
      <c r="K106" s="558">
        <f t="shared" si="4"/>
        <v>0</v>
      </c>
      <c r="L106" s="558">
        <f t="shared" si="5"/>
        <v>0</v>
      </c>
      <c r="M106" s="559"/>
      <c r="N106" s="560"/>
      <c r="O106" s="560"/>
    </row>
    <row r="107" spans="1:15">
      <c r="A107" s="561"/>
      <c r="B107" s="860" t="s">
        <v>381</v>
      </c>
      <c r="C107" s="549" t="s">
        <v>382</v>
      </c>
      <c r="D107" s="566"/>
      <c r="E107" s="567"/>
      <c r="F107" s="775">
        <v>367.2</v>
      </c>
      <c r="G107" s="557" t="s">
        <v>211</v>
      </c>
      <c r="H107" s="558"/>
      <c r="I107" s="558">
        <f t="shared" si="3"/>
        <v>0</v>
      </c>
      <c r="J107" s="558"/>
      <c r="K107" s="558">
        <f t="shared" si="4"/>
        <v>0</v>
      </c>
      <c r="L107" s="558">
        <f t="shared" si="5"/>
        <v>0</v>
      </c>
      <c r="M107" s="559"/>
      <c r="N107" s="560"/>
      <c r="O107" s="560"/>
    </row>
    <row r="108" spans="1:15">
      <c r="A108" s="561"/>
      <c r="B108" s="860" t="s">
        <v>383</v>
      </c>
      <c r="C108" s="549" t="s">
        <v>384</v>
      </c>
      <c r="D108" s="566"/>
      <c r="E108" s="567"/>
      <c r="F108" s="775">
        <v>2438.8000000000002</v>
      </c>
      <c r="G108" s="557" t="s">
        <v>211</v>
      </c>
      <c r="H108" s="558"/>
      <c r="I108" s="558">
        <f t="shared" si="3"/>
        <v>0</v>
      </c>
      <c r="J108" s="558"/>
      <c r="K108" s="558">
        <f t="shared" si="4"/>
        <v>0</v>
      </c>
      <c r="L108" s="558">
        <f t="shared" si="5"/>
        <v>0</v>
      </c>
      <c r="M108" s="559"/>
      <c r="N108" s="560"/>
      <c r="O108" s="560"/>
    </row>
    <row r="109" spans="1:15">
      <c r="A109" s="561"/>
      <c r="B109" s="860" t="s">
        <v>385</v>
      </c>
      <c r="C109" s="549" t="s">
        <v>386</v>
      </c>
      <c r="D109" s="566"/>
      <c r="E109" s="567"/>
      <c r="F109" s="775">
        <v>3256.18</v>
      </c>
      <c r="G109" s="557" t="s">
        <v>211</v>
      </c>
      <c r="H109" s="558"/>
      <c r="I109" s="558">
        <f t="shared" si="3"/>
        <v>0</v>
      </c>
      <c r="J109" s="558"/>
      <c r="K109" s="558">
        <f t="shared" si="4"/>
        <v>0</v>
      </c>
      <c r="L109" s="558">
        <f t="shared" si="5"/>
        <v>0</v>
      </c>
      <c r="M109" s="559"/>
      <c r="N109" s="560"/>
      <c r="O109" s="560"/>
    </row>
    <row r="110" spans="1:15">
      <c r="A110" s="561"/>
      <c r="B110" s="860" t="s">
        <v>387</v>
      </c>
      <c r="C110" s="549" t="s">
        <v>388</v>
      </c>
      <c r="D110" s="566"/>
      <c r="E110" s="567"/>
      <c r="F110" s="775">
        <v>43.39</v>
      </c>
      <c r="G110" s="557" t="s">
        <v>211</v>
      </c>
      <c r="H110" s="558"/>
      <c r="I110" s="558">
        <f t="shared" si="3"/>
        <v>0</v>
      </c>
      <c r="J110" s="558"/>
      <c r="K110" s="558">
        <f t="shared" si="4"/>
        <v>0</v>
      </c>
      <c r="L110" s="558">
        <f t="shared" si="5"/>
        <v>0</v>
      </c>
      <c r="M110" s="559"/>
      <c r="N110" s="560"/>
      <c r="O110" s="560"/>
    </row>
    <row r="111" spans="1:15">
      <c r="A111" s="561"/>
      <c r="B111" s="860" t="s">
        <v>389</v>
      </c>
      <c r="C111" s="549" t="s">
        <v>390</v>
      </c>
      <c r="D111" s="566"/>
      <c r="E111" s="567"/>
      <c r="F111" s="775">
        <v>176.63</v>
      </c>
      <c r="G111" s="557" t="s">
        <v>211</v>
      </c>
      <c r="H111" s="558"/>
      <c r="I111" s="558">
        <f t="shared" si="3"/>
        <v>0</v>
      </c>
      <c r="J111" s="558"/>
      <c r="K111" s="558">
        <f t="shared" si="4"/>
        <v>0</v>
      </c>
      <c r="L111" s="558">
        <f t="shared" si="5"/>
        <v>0</v>
      </c>
      <c r="M111" s="559"/>
      <c r="N111" s="560"/>
      <c r="O111" s="560"/>
    </row>
    <row r="112" spans="1:15">
      <c r="A112" s="561"/>
      <c r="B112" s="860" t="s">
        <v>391</v>
      </c>
      <c r="C112" s="549" t="s">
        <v>392</v>
      </c>
      <c r="D112" s="566"/>
      <c r="E112" s="567"/>
      <c r="F112" s="775">
        <v>1920.36</v>
      </c>
      <c r="G112" s="557" t="s">
        <v>211</v>
      </c>
      <c r="H112" s="558"/>
      <c r="I112" s="558">
        <f t="shared" si="3"/>
        <v>0</v>
      </c>
      <c r="J112" s="558"/>
      <c r="K112" s="558">
        <f t="shared" si="4"/>
        <v>0</v>
      </c>
      <c r="L112" s="558">
        <f t="shared" si="5"/>
        <v>0</v>
      </c>
      <c r="M112" s="559"/>
      <c r="N112" s="560"/>
      <c r="O112" s="560"/>
    </row>
    <row r="113" spans="1:15">
      <c r="A113" s="561"/>
      <c r="B113" s="860" t="s">
        <v>393</v>
      </c>
      <c r="C113" s="549" t="s">
        <v>394</v>
      </c>
      <c r="D113" s="566"/>
      <c r="E113" s="567"/>
      <c r="F113" s="775">
        <v>14.13</v>
      </c>
      <c r="G113" s="557" t="s">
        <v>211</v>
      </c>
      <c r="H113" s="558"/>
      <c r="I113" s="558">
        <f t="shared" si="3"/>
        <v>0</v>
      </c>
      <c r="J113" s="558"/>
      <c r="K113" s="558">
        <f t="shared" si="4"/>
        <v>0</v>
      </c>
      <c r="L113" s="558">
        <f t="shared" si="5"/>
        <v>0</v>
      </c>
      <c r="M113" s="559"/>
      <c r="N113" s="560"/>
      <c r="O113" s="560"/>
    </row>
    <row r="114" spans="1:15">
      <c r="A114" s="561"/>
      <c r="B114" s="860" t="s">
        <v>395</v>
      </c>
      <c r="C114" s="549" t="s">
        <v>396</v>
      </c>
      <c r="D114" s="566"/>
      <c r="E114" s="567"/>
      <c r="F114" s="775">
        <v>5737.7</v>
      </c>
      <c r="G114" s="557" t="s">
        <v>211</v>
      </c>
      <c r="H114" s="558"/>
      <c r="I114" s="558">
        <f t="shared" si="3"/>
        <v>0</v>
      </c>
      <c r="J114" s="558"/>
      <c r="K114" s="558">
        <f t="shared" si="4"/>
        <v>0</v>
      </c>
      <c r="L114" s="558">
        <f t="shared" si="5"/>
        <v>0</v>
      </c>
      <c r="M114" s="559"/>
      <c r="N114" s="560"/>
      <c r="O114" s="560"/>
    </row>
    <row r="115" spans="1:15">
      <c r="A115" s="561"/>
      <c r="B115" s="860" t="s">
        <v>397</v>
      </c>
      <c r="C115" s="549" t="s">
        <v>398</v>
      </c>
      <c r="D115" s="566"/>
      <c r="E115" s="567"/>
      <c r="F115" s="775">
        <v>717.27</v>
      </c>
      <c r="G115" s="557" t="s">
        <v>211</v>
      </c>
      <c r="H115" s="558"/>
      <c r="I115" s="558">
        <f t="shared" si="3"/>
        <v>0</v>
      </c>
      <c r="J115" s="558"/>
      <c r="K115" s="558">
        <f t="shared" si="4"/>
        <v>0</v>
      </c>
      <c r="L115" s="558">
        <f t="shared" si="5"/>
        <v>0</v>
      </c>
      <c r="M115" s="559"/>
      <c r="N115" s="560"/>
      <c r="O115" s="560"/>
    </row>
    <row r="116" spans="1:15">
      <c r="A116" s="561"/>
      <c r="B116" s="860" t="s">
        <v>399</v>
      </c>
      <c r="C116" s="549" t="s">
        <v>400</v>
      </c>
      <c r="D116" s="566"/>
      <c r="E116" s="567"/>
      <c r="F116" s="775">
        <v>145.22999999999999</v>
      </c>
      <c r="G116" s="557" t="s">
        <v>211</v>
      </c>
      <c r="H116" s="558"/>
      <c r="I116" s="558">
        <f t="shared" si="3"/>
        <v>0</v>
      </c>
      <c r="J116" s="558"/>
      <c r="K116" s="558">
        <f t="shared" si="4"/>
        <v>0</v>
      </c>
      <c r="L116" s="558">
        <f t="shared" si="5"/>
        <v>0</v>
      </c>
      <c r="M116" s="559"/>
      <c r="N116" s="560"/>
      <c r="O116" s="560"/>
    </row>
    <row r="117" spans="1:15">
      <c r="A117" s="561"/>
      <c r="B117" s="860" t="s">
        <v>401</v>
      </c>
      <c r="C117" s="549" t="s">
        <v>402</v>
      </c>
      <c r="D117" s="566"/>
      <c r="E117" s="567"/>
      <c r="F117" s="775">
        <v>170.35</v>
      </c>
      <c r="G117" s="557" t="s">
        <v>211</v>
      </c>
      <c r="H117" s="558"/>
      <c r="I117" s="558">
        <f t="shared" si="3"/>
        <v>0</v>
      </c>
      <c r="J117" s="558"/>
      <c r="K117" s="558">
        <f t="shared" si="4"/>
        <v>0</v>
      </c>
      <c r="L117" s="558">
        <f t="shared" si="5"/>
        <v>0</v>
      </c>
      <c r="M117" s="559"/>
      <c r="N117" s="560"/>
      <c r="O117" s="560"/>
    </row>
    <row r="118" spans="1:15">
      <c r="A118" s="561"/>
      <c r="B118" s="860" t="s">
        <v>403</v>
      </c>
      <c r="C118" s="549" t="s">
        <v>404</v>
      </c>
      <c r="D118" s="566"/>
      <c r="E118" s="567"/>
      <c r="F118" s="775">
        <v>717.27</v>
      </c>
      <c r="G118" s="557" t="s">
        <v>211</v>
      </c>
      <c r="H118" s="558"/>
      <c r="I118" s="558">
        <f t="shared" si="3"/>
        <v>0</v>
      </c>
      <c r="J118" s="558"/>
      <c r="K118" s="558">
        <f t="shared" si="4"/>
        <v>0</v>
      </c>
      <c r="L118" s="558">
        <f t="shared" si="5"/>
        <v>0</v>
      </c>
      <c r="M118" s="559"/>
      <c r="N118" s="560"/>
      <c r="O118" s="560"/>
    </row>
    <row r="119" spans="1:15">
      <c r="A119" s="561"/>
      <c r="B119" s="860" t="s">
        <v>405</v>
      </c>
      <c r="C119" s="549" t="s">
        <v>406</v>
      </c>
      <c r="D119" s="566"/>
      <c r="E119" s="567"/>
      <c r="F119" s="775">
        <v>5.54</v>
      </c>
      <c r="G119" s="557" t="s">
        <v>211</v>
      </c>
      <c r="H119" s="558"/>
      <c r="I119" s="558">
        <f t="shared" si="3"/>
        <v>0</v>
      </c>
      <c r="J119" s="558"/>
      <c r="K119" s="558">
        <f t="shared" si="4"/>
        <v>0</v>
      </c>
      <c r="L119" s="558">
        <f t="shared" si="5"/>
        <v>0</v>
      </c>
      <c r="M119" s="559"/>
      <c r="N119" s="560"/>
      <c r="O119" s="560"/>
    </row>
    <row r="120" spans="1:15">
      <c r="A120" s="561"/>
      <c r="B120" s="860" t="s">
        <v>407</v>
      </c>
      <c r="C120" s="549" t="s">
        <v>408</v>
      </c>
      <c r="D120" s="566"/>
      <c r="E120" s="567"/>
      <c r="F120" s="775">
        <v>60</v>
      </c>
      <c r="G120" s="557" t="s">
        <v>195</v>
      </c>
      <c r="H120" s="558"/>
      <c r="I120" s="558">
        <f t="shared" si="3"/>
        <v>0</v>
      </c>
      <c r="J120" s="558"/>
      <c r="K120" s="558">
        <f t="shared" si="4"/>
        <v>0</v>
      </c>
      <c r="L120" s="558">
        <f t="shared" si="5"/>
        <v>0</v>
      </c>
      <c r="M120" s="559"/>
      <c r="N120" s="560"/>
      <c r="O120" s="560"/>
    </row>
    <row r="121" spans="1:15">
      <c r="A121" s="561"/>
      <c r="B121" s="860" t="s">
        <v>409</v>
      </c>
      <c r="C121" s="549" t="s">
        <v>410</v>
      </c>
      <c r="D121" s="566"/>
      <c r="E121" s="567"/>
      <c r="F121" s="775">
        <v>16</v>
      </c>
      <c r="G121" s="557" t="s">
        <v>195</v>
      </c>
      <c r="H121" s="558"/>
      <c r="I121" s="558">
        <f t="shared" si="3"/>
        <v>0</v>
      </c>
      <c r="J121" s="558"/>
      <c r="K121" s="558">
        <f t="shared" si="4"/>
        <v>0</v>
      </c>
      <c r="L121" s="558">
        <f t="shared" si="5"/>
        <v>0</v>
      </c>
      <c r="M121" s="559"/>
      <c r="N121" s="560"/>
      <c r="O121" s="560"/>
    </row>
    <row r="122" spans="1:15">
      <c r="A122" s="561"/>
      <c r="B122" s="860" t="s">
        <v>411</v>
      </c>
      <c r="C122" s="549" t="s">
        <v>412</v>
      </c>
      <c r="D122" s="566"/>
      <c r="E122" s="567"/>
      <c r="F122" s="775">
        <v>96</v>
      </c>
      <c r="G122" s="557" t="s">
        <v>195</v>
      </c>
      <c r="H122" s="558"/>
      <c r="I122" s="558">
        <f t="shared" si="3"/>
        <v>0</v>
      </c>
      <c r="J122" s="558"/>
      <c r="K122" s="558">
        <f t="shared" si="4"/>
        <v>0</v>
      </c>
      <c r="L122" s="558">
        <f t="shared" si="5"/>
        <v>0</v>
      </c>
      <c r="M122" s="559"/>
      <c r="N122" s="560"/>
      <c r="O122" s="560"/>
    </row>
    <row r="123" spans="1:15">
      <c r="A123" s="561"/>
      <c r="B123" s="860" t="s">
        <v>413</v>
      </c>
      <c r="C123" s="549" t="s">
        <v>414</v>
      </c>
      <c r="D123" s="566"/>
      <c r="E123" s="567"/>
      <c r="F123" s="775">
        <v>488</v>
      </c>
      <c r="G123" s="557" t="s">
        <v>195</v>
      </c>
      <c r="H123" s="558"/>
      <c r="I123" s="558">
        <f t="shared" si="3"/>
        <v>0</v>
      </c>
      <c r="J123" s="558"/>
      <c r="K123" s="558">
        <f t="shared" si="4"/>
        <v>0</v>
      </c>
      <c r="L123" s="558">
        <f t="shared" si="5"/>
        <v>0</v>
      </c>
      <c r="M123" s="559"/>
      <c r="N123" s="560"/>
      <c r="O123" s="560"/>
    </row>
    <row r="124" spans="1:15">
      <c r="A124" s="561"/>
      <c r="B124" s="860" t="s">
        <v>415</v>
      </c>
      <c r="C124" s="549" t="s">
        <v>416</v>
      </c>
      <c r="D124" s="566"/>
      <c r="E124" s="567"/>
      <c r="F124" s="775">
        <v>638</v>
      </c>
      <c r="G124" s="557" t="s">
        <v>211</v>
      </c>
      <c r="H124" s="558"/>
      <c r="I124" s="558">
        <f t="shared" si="3"/>
        <v>0</v>
      </c>
      <c r="J124" s="558"/>
      <c r="K124" s="558">
        <f t="shared" si="4"/>
        <v>0</v>
      </c>
      <c r="L124" s="558">
        <f t="shared" si="5"/>
        <v>0</v>
      </c>
      <c r="M124" s="559"/>
      <c r="N124" s="560"/>
      <c r="O124" s="560"/>
    </row>
    <row r="125" spans="1:15">
      <c r="A125" s="561"/>
      <c r="B125" s="860" t="s">
        <v>417</v>
      </c>
      <c r="C125" s="549" t="s">
        <v>418</v>
      </c>
      <c r="D125" s="566"/>
      <c r="E125" s="567"/>
      <c r="F125" s="775">
        <v>8</v>
      </c>
      <c r="G125" s="557" t="s">
        <v>195</v>
      </c>
      <c r="H125" s="558"/>
      <c r="I125" s="558">
        <f t="shared" si="3"/>
        <v>0</v>
      </c>
      <c r="J125" s="558"/>
      <c r="K125" s="558">
        <f t="shared" si="4"/>
        <v>0</v>
      </c>
      <c r="L125" s="558">
        <f t="shared" si="5"/>
        <v>0</v>
      </c>
      <c r="M125" s="559"/>
      <c r="N125" s="560"/>
      <c r="O125" s="560"/>
    </row>
    <row r="126" spans="1:15">
      <c r="A126" s="561"/>
      <c r="B126" s="860" t="s">
        <v>419</v>
      </c>
      <c r="C126" s="549" t="s">
        <v>420</v>
      </c>
      <c r="D126" s="566"/>
      <c r="E126" s="567"/>
      <c r="F126" s="775">
        <v>14</v>
      </c>
      <c r="G126" s="557" t="s">
        <v>254</v>
      </c>
      <c r="H126" s="558"/>
      <c r="I126" s="558">
        <f t="shared" si="3"/>
        <v>0</v>
      </c>
      <c r="J126" s="558"/>
      <c r="K126" s="558">
        <f t="shared" si="4"/>
        <v>0</v>
      </c>
      <c r="L126" s="558">
        <f t="shared" si="5"/>
        <v>0</v>
      </c>
      <c r="M126" s="559"/>
      <c r="N126" s="560"/>
      <c r="O126" s="560"/>
    </row>
    <row r="127" spans="1:15">
      <c r="A127" s="561"/>
      <c r="B127" s="860"/>
      <c r="C127" s="562"/>
      <c r="D127" s="566"/>
      <c r="E127" s="567"/>
      <c r="F127" s="777"/>
      <c r="G127" s="567"/>
      <c r="H127" s="558"/>
      <c r="I127" s="558"/>
      <c r="J127" s="558"/>
      <c r="K127" s="558"/>
      <c r="L127" s="558"/>
      <c r="M127" s="568"/>
      <c r="N127" s="560"/>
      <c r="O127" s="560"/>
    </row>
    <row r="128" spans="1:15">
      <c r="A128" s="561"/>
      <c r="B128" s="864">
        <v>2.12</v>
      </c>
      <c r="C128" s="562" t="s">
        <v>421</v>
      </c>
      <c r="D128" s="566"/>
      <c r="E128" s="567"/>
      <c r="F128" s="777"/>
      <c r="G128" s="567"/>
      <c r="H128" s="558"/>
      <c r="I128" s="558"/>
      <c r="J128" s="558"/>
      <c r="K128" s="558"/>
      <c r="L128" s="558"/>
      <c r="M128" s="568"/>
      <c r="N128" s="560"/>
      <c r="O128" s="560"/>
    </row>
    <row r="129" spans="1:15">
      <c r="A129" s="561"/>
      <c r="B129" s="860" t="s">
        <v>422</v>
      </c>
      <c r="C129" s="549" t="s">
        <v>423</v>
      </c>
      <c r="D129" s="566"/>
      <c r="E129" s="567"/>
      <c r="F129" s="775">
        <v>3684</v>
      </c>
      <c r="G129" s="557" t="s">
        <v>139</v>
      </c>
      <c r="H129" s="558"/>
      <c r="I129" s="558">
        <f t="shared" si="3"/>
        <v>0</v>
      </c>
      <c r="J129" s="558"/>
      <c r="K129" s="558">
        <f t="shared" si="4"/>
        <v>0</v>
      </c>
      <c r="L129" s="558">
        <f t="shared" si="5"/>
        <v>0</v>
      </c>
      <c r="M129" s="559"/>
      <c r="N129" s="560"/>
      <c r="O129" s="560"/>
    </row>
    <row r="130" spans="1:15">
      <c r="A130" s="569"/>
      <c r="B130" s="569"/>
      <c r="C130" s="570"/>
      <c r="D130" s="571"/>
      <c r="E130" s="572"/>
      <c r="F130" s="778"/>
      <c r="G130" s="573"/>
      <c r="H130" s="574"/>
      <c r="I130" s="574"/>
      <c r="J130" s="574"/>
      <c r="K130" s="574"/>
      <c r="L130" s="574"/>
      <c r="M130" s="575"/>
    </row>
    <row r="131" spans="1:15">
      <c r="A131" s="576"/>
      <c r="B131" s="937" t="s">
        <v>424</v>
      </c>
      <c r="C131" s="938"/>
      <c r="D131" s="938"/>
      <c r="E131" s="938"/>
      <c r="F131" s="938"/>
      <c r="G131" s="938"/>
      <c r="H131" s="939"/>
      <c r="I131" s="577">
        <f>SUM(I14:I130)</f>
        <v>0</v>
      </c>
      <c r="J131" s="790"/>
      <c r="K131" s="577">
        <f>SUM(K14:K130)</f>
        <v>0</v>
      </c>
      <c r="L131" s="577">
        <f>SUM(L14:L130)</f>
        <v>0</v>
      </c>
      <c r="M131" s="578"/>
    </row>
  </sheetData>
  <mergeCells count="13">
    <mergeCell ref="B131:H131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  <mergeCell ref="C23:E23"/>
    <mergeCell ref="C26:E26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M265"/>
  <sheetViews>
    <sheetView showZeros="0" view="pageBreakPreview" zoomScale="131" zoomScaleNormal="145" zoomScaleSheetLayoutView="115" workbookViewId="0">
      <selection activeCell="D142" sqref="D142"/>
    </sheetView>
  </sheetViews>
  <sheetFormatPr baseColWidth="10" defaultColWidth="9.19921875" defaultRowHeight="21"/>
  <cols>
    <col min="1" max="1" width="5.3984375" style="55" customWidth="1"/>
    <col min="2" max="2" width="9.19921875" style="55" customWidth="1"/>
    <col min="3" max="4" width="16.59765625" style="1" customWidth="1"/>
    <col min="5" max="5" width="30.3984375" style="1" customWidth="1"/>
    <col min="6" max="6" width="13.3984375" style="474" customWidth="1"/>
    <col min="7" max="7" width="6.3984375" style="56" customWidth="1"/>
    <col min="8" max="8" width="13.59765625" style="1" customWidth="1"/>
    <col min="9" max="9" width="15.19921875" style="1" customWidth="1"/>
    <col min="10" max="10" width="13.19921875" style="1" bestFit="1" customWidth="1"/>
    <col min="11" max="11" width="16.59765625" style="1" customWidth="1"/>
    <col min="12" max="12" width="17.19921875" style="1" customWidth="1"/>
    <col min="13" max="13" width="28.3984375" style="673" customWidth="1"/>
    <col min="14" max="16384" width="9.19921875" style="1"/>
  </cols>
  <sheetData>
    <row r="1" spans="1:13">
      <c r="A1" s="876" t="s">
        <v>425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13" ht="27">
      <c r="A2" s="926" t="s">
        <v>124</v>
      </c>
      <c r="B2" s="926"/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</row>
    <row r="3" spans="1:13">
      <c r="A3" s="42" t="s">
        <v>94</v>
      </c>
      <c r="B3" s="472"/>
      <c r="C3" s="2"/>
      <c r="D3" s="2"/>
      <c r="E3" s="3" t="s">
        <v>19</v>
      </c>
      <c r="F3" s="473"/>
      <c r="G3" s="43"/>
      <c r="H3" s="3"/>
      <c r="I3" s="3"/>
      <c r="J3" s="3"/>
      <c r="K3" s="3"/>
      <c r="L3" s="3"/>
      <c r="M3" s="636"/>
    </row>
    <row r="4" spans="1:13">
      <c r="A4" s="44" t="s">
        <v>95</v>
      </c>
      <c r="B4" s="45"/>
      <c r="C4" s="4"/>
      <c r="D4" s="4"/>
      <c r="E4" s="41" t="str">
        <f>+ปร.6!D3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795"/>
      <c r="G4" s="46"/>
      <c r="H4" s="46"/>
      <c r="I4" s="46"/>
      <c r="J4" s="41"/>
      <c r="K4" s="41"/>
      <c r="L4" s="5"/>
      <c r="M4" s="206"/>
    </row>
    <row r="5" spans="1:13">
      <c r="A5" s="44"/>
      <c r="B5" s="45"/>
      <c r="C5" s="4"/>
      <c r="D5" s="4"/>
      <c r="E5" s="41" t="str">
        <f>+ปร.6!D4</f>
        <v>สำหรับระเบียงเศรษฐกิจพิเศษภาคเหนือ</v>
      </c>
      <c r="F5" s="795"/>
      <c r="G5" s="46"/>
      <c r="H5" s="46"/>
      <c r="I5" s="46"/>
      <c r="J5" s="41"/>
      <c r="K5" s="41"/>
      <c r="L5" s="5"/>
      <c r="M5" s="206"/>
    </row>
    <row r="6" spans="1:13">
      <c r="A6" s="44" t="s">
        <v>5</v>
      </c>
      <c r="B6" s="45"/>
      <c r="C6" s="4"/>
      <c r="D6" s="4"/>
      <c r="E6" s="41" t="str">
        <f>+ปร.6!D5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796"/>
      <c r="G6" s="48"/>
      <c r="H6" s="46"/>
      <c r="I6" s="4"/>
      <c r="J6" s="4"/>
      <c r="K6" s="4"/>
      <c r="L6" s="5"/>
      <c r="M6" s="206"/>
    </row>
    <row r="7" spans="1:13">
      <c r="A7" s="44" t="s">
        <v>96</v>
      </c>
      <c r="B7" s="476"/>
      <c r="C7" s="80"/>
      <c r="D7" s="80"/>
      <c r="E7" s="41" t="str">
        <f>+ปร.6!D7</f>
        <v>สำนักงานปลัดกระทรวงการอุดมศึกษา วิทยาศาสตร์ วิจัยและนวัตกรรม</v>
      </c>
      <c r="F7" s="796"/>
      <c r="G7" s="48"/>
      <c r="H7" s="46"/>
      <c r="I7" s="45"/>
      <c r="J7" s="45" t="s">
        <v>7</v>
      </c>
      <c r="K7" s="395" t="s">
        <v>97</v>
      </c>
      <c r="L7" s="5"/>
      <c r="M7" s="206"/>
    </row>
    <row r="8" spans="1:13">
      <c r="A8" s="49" t="s">
        <v>98</v>
      </c>
      <c r="B8" s="50"/>
      <c r="C8" s="4"/>
      <c r="D8" s="4"/>
      <c r="E8" s="41" t="s">
        <v>99</v>
      </c>
      <c r="F8" s="797"/>
      <c r="G8" s="52"/>
      <c r="H8" s="41"/>
      <c r="I8" s="50"/>
      <c r="J8" s="50" t="s">
        <v>100</v>
      </c>
      <c r="K8" s="6" t="str">
        <f>+ปร.6!D9</f>
        <v>4 พฤศจิกายน พ.ศ. 2568</v>
      </c>
      <c r="L8" s="53"/>
      <c r="M8" s="637"/>
    </row>
    <row r="9" spans="1:13">
      <c r="A9" s="54"/>
      <c r="C9" s="28"/>
      <c r="D9" s="28"/>
      <c r="M9" s="638" t="s">
        <v>101</v>
      </c>
    </row>
    <row r="10" spans="1:13">
      <c r="A10" s="929" t="s">
        <v>102</v>
      </c>
      <c r="B10" s="931" t="s">
        <v>16</v>
      </c>
      <c r="C10" s="931"/>
      <c r="D10" s="931"/>
      <c r="E10" s="931"/>
      <c r="F10" s="944" t="s">
        <v>103</v>
      </c>
      <c r="G10" s="929" t="s">
        <v>104</v>
      </c>
      <c r="H10" s="923" t="s">
        <v>105</v>
      </c>
      <c r="I10" s="923"/>
      <c r="J10" s="923" t="s">
        <v>106</v>
      </c>
      <c r="K10" s="923"/>
      <c r="L10" s="929" t="s">
        <v>107</v>
      </c>
      <c r="M10" s="949" t="s">
        <v>18</v>
      </c>
    </row>
    <row r="11" spans="1:13">
      <c r="A11" s="929"/>
      <c r="B11" s="931"/>
      <c r="C11" s="931"/>
      <c r="D11" s="931"/>
      <c r="E11" s="931"/>
      <c r="F11" s="944"/>
      <c r="G11" s="929"/>
      <c r="H11" s="57" t="s">
        <v>108</v>
      </c>
      <c r="I11" s="58" t="s">
        <v>109</v>
      </c>
      <c r="J11" s="57" t="s">
        <v>108</v>
      </c>
      <c r="K11" s="58" t="s">
        <v>109</v>
      </c>
      <c r="L11" s="929"/>
      <c r="M11" s="949"/>
    </row>
    <row r="12" spans="1:13">
      <c r="A12" s="59">
        <v>3</v>
      </c>
      <c r="B12" s="131" t="s">
        <v>115</v>
      </c>
      <c r="C12" s="639"/>
      <c r="D12" s="60"/>
      <c r="E12" s="60"/>
      <c r="F12" s="640"/>
      <c r="G12" s="61"/>
      <c r="H12" s="791"/>
      <c r="I12" s="62"/>
      <c r="J12" s="62"/>
      <c r="K12" s="62"/>
      <c r="L12" s="62"/>
      <c r="M12" s="469"/>
    </row>
    <row r="13" spans="1:13">
      <c r="A13" s="182"/>
      <c r="B13" s="189">
        <v>3.1</v>
      </c>
      <c r="C13" s="641" t="s">
        <v>426</v>
      </c>
      <c r="D13" s="96"/>
      <c r="E13" s="188"/>
      <c r="F13" s="183"/>
      <c r="G13" s="184"/>
      <c r="H13" s="792"/>
      <c r="I13" s="186"/>
      <c r="J13" s="794"/>
      <c r="K13" s="186"/>
      <c r="L13" s="186"/>
      <c r="M13" s="470"/>
    </row>
    <row r="14" spans="1:13">
      <c r="A14" s="182"/>
      <c r="B14" s="192" t="s">
        <v>427</v>
      </c>
      <c r="C14" s="191" t="s">
        <v>428</v>
      </c>
      <c r="D14" s="43"/>
      <c r="E14" s="184"/>
      <c r="F14" s="183">
        <v>7954</v>
      </c>
      <c r="G14" s="184" t="s">
        <v>139</v>
      </c>
      <c r="H14" s="558"/>
      <c r="I14" s="183">
        <f t="shared" ref="I14:I77" si="0">F14*H14</f>
        <v>0</v>
      </c>
      <c r="J14" s="558"/>
      <c r="K14" s="183">
        <f t="shared" ref="K14" si="1">J14*F14</f>
        <v>0</v>
      </c>
      <c r="L14" s="183">
        <f t="shared" ref="L14" si="2">K14+I14</f>
        <v>0</v>
      </c>
      <c r="M14" s="475"/>
    </row>
    <row r="15" spans="1:13" s="200" customFormat="1">
      <c r="A15" s="38"/>
      <c r="B15" s="38"/>
      <c r="C15" s="642" t="s">
        <v>429</v>
      </c>
      <c r="D15" s="5"/>
      <c r="E15" s="15"/>
      <c r="F15" s="798"/>
      <c r="G15" s="66"/>
      <c r="H15" s="558"/>
      <c r="I15" s="183"/>
      <c r="J15" s="558"/>
      <c r="K15" s="183"/>
      <c r="L15" s="183"/>
      <c r="M15" s="70"/>
    </row>
    <row r="16" spans="1:13">
      <c r="A16" s="182"/>
      <c r="B16" s="192" t="s">
        <v>430</v>
      </c>
      <c r="C16" s="191" t="s">
        <v>431</v>
      </c>
      <c r="D16" s="43"/>
      <c r="E16" s="184"/>
      <c r="F16" s="183">
        <v>477</v>
      </c>
      <c r="G16" s="184" t="s">
        <v>139</v>
      </c>
      <c r="H16" s="558"/>
      <c r="I16" s="183">
        <f t="shared" si="0"/>
        <v>0</v>
      </c>
      <c r="J16" s="558"/>
      <c r="K16" s="183">
        <f t="shared" ref="K16" si="3">J16*F16</f>
        <v>0</v>
      </c>
      <c r="L16" s="183">
        <f t="shared" ref="L16" si="4">K16+I16</f>
        <v>0</v>
      </c>
      <c r="M16" s="475"/>
    </row>
    <row r="17" spans="1:13">
      <c r="A17" s="182"/>
      <c r="B17" s="192" t="s">
        <v>432</v>
      </c>
      <c r="C17" s="191" t="s">
        <v>433</v>
      </c>
      <c r="D17" s="43"/>
      <c r="E17" s="184"/>
      <c r="F17" s="183">
        <v>478</v>
      </c>
      <c r="G17" s="184" t="s">
        <v>139</v>
      </c>
      <c r="H17" s="558"/>
      <c r="I17" s="183">
        <f t="shared" si="0"/>
        <v>0</v>
      </c>
      <c r="J17" s="558"/>
      <c r="K17" s="183">
        <f t="shared" ref="K17:K78" si="5">J17*F17</f>
        <v>0</v>
      </c>
      <c r="L17" s="183">
        <f t="shared" ref="L17:L78" si="6">K17+I17</f>
        <v>0</v>
      </c>
      <c r="M17" s="475"/>
    </row>
    <row r="18" spans="1:13" s="200" customFormat="1">
      <c r="A18" s="38"/>
      <c r="B18" s="192"/>
      <c r="C18" s="642" t="s">
        <v>434</v>
      </c>
      <c r="D18" s="5"/>
      <c r="E18" s="15"/>
      <c r="F18" s="798"/>
      <c r="G18" s="66"/>
      <c r="H18" s="558"/>
      <c r="I18" s="183"/>
      <c r="J18" s="558"/>
      <c r="K18" s="183"/>
      <c r="L18" s="183"/>
      <c r="M18" s="70"/>
    </row>
    <row r="19" spans="1:13">
      <c r="A19" s="182"/>
      <c r="B19" s="192" t="s">
        <v>435</v>
      </c>
      <c r="C19" s="643" t="s">
        <v>436</v>
      </c>
      <c r="D19" s="43"/>
      <c r="E19" s="184"/>
      <c r="F19" s="183">
        <v>1806</v>
      </c>
      <c r="G19" s="184" t="s">
        <v>139</v>
      </c>
      <c r="H19" s="558"/>
      <c r="I19" s="183">
        <f t="shared" si="0"/>
        <v>0</v>
      </c>
      <c r="J19" s="558"/>
      <c r="K19" s="183">
        <f t="shared" si="5"/>
        <v>0</v>
      </c>
      <c r="L19" s="183">
        <f t="shared" si="6"/>
        <v>0</v>
      </c>
      <c r="M19" s="475"/>
    </row>
    <row r="20" spans="1:13">
      <c r="A20" s="182"/>
      <c r="B20" s="192" t="s">
        <v>437</v>
      </c>
      <c r="C20" s="643" t="s">
        <v>438</v>
      </c>
      <c r="D20" s="43"/>
      <c r="E20" s="184"/>
      <c r="F20" s="183">
        <v>495</v>
      </c>
      <c r="G20" s="184" t="s">
        <v>139</v>
      </c>
      <c r="H20" s="558"/>
      <c r="I20" s="183">
        <f t="shared" si="0"/>
        <v>0</v>
      </c>
      <c r="J20" s="558"/>
      <c r="K20" s="183">
        <f t="shared" si="5"/>
        <v>0</v>
      </c>
      <c r="L20" s="183">
        <f t="shared" si="6"/>
        <v>0</v>
      </c>
      <c r="M20" s="475"/>
    </row>
    <row r="21" spans="1:13">
      <c r="A21" s="182"/>
      <c r="B21" s="192" t="s">
        <v>439</v>
      </c>
      <c r="C21" s="643" t="s">
        <v>440</v>
      </c>
      <c r="D21" s="43"/>
      <c r="E21" s="184"/>
      <c r="F21" s="183">
        <v>268</v>
      </c>
      <c r="G21" s="184" t="s">
        <v>139</v>
      </c>
      <c r="H21" s="558"/>
      <c r="I21" s="183">
        <f t="shared" si="0"/>
        <v>0</v>
      </c>
      <c r="J21" s="558"/>
      <c r="K21" s="183">
        <f t="shared" si="5"/>
        <v>0</v>
      </c>
      <c r="L21" s="183">
        <f t="shared" si="6"/>
        <v>0</v>
      </c>
      <c r="M21" s="475"/>
    </row>
    <row r="22" spans="1:13" s="200" customFormat="1">
      <c r="A22" s="38"/>
      <c r="B22" s="192"/>
      <c r="C22" s="642" t="s">
        <v>441</v>
      </c>
      <c r="D22" s="5"/>
      <c r="E22" s="15"/>
      <c r="F22" s="798"/>
      <c r="G22" s="66"/>
      <c r="H22" s="558"/>
      <c r="I22" s="183"/>
      <c r="J22" s="558"/>
      <c r="K22" s="183"/>
      <c r="L22" s="183"/>
      <c r="M22" s="70"/>
    </row>
    <row r="23" spans="1:13">
      <c r="A23" s="182"/>
      <c r="B23" s="192" t="s">
        <v>442</v>
      </c>
      <c r="C23" s="191" t="s">
        <v>443</v>
      </c>
      <c r="D23" s="43"/>
      <c r="E23" s="184"/>
      <c r="F23" s="183">
        <v>3400</v>
      </c>
      <c r="G23" s="184" t="s">
        <v>139</v>
      </c>
      <c r="H23" s="558"/>
      <c r="I23" s="183">
        <f t="shared" si="0"/>
        <v>0</v>
      </c>
      <c r="J23" s="558"/>
      <c r="K23" s="183">
        <f t="shared" si="5"/>
        <v>0</v>
      </c>
      <c r="L23" s="183">
        <f t="shared" si="6"/>
        <v>0</v>
      </c>
      <c r="M23" s="475"/>
    </row>
    <row r="24" spans="1:13">
      <c r="A24" s="182"/>
      <c r="B24" s="192" t="s">
        <v>444</v>
      </c>
      <c r="C24" s="191" t="s">
        <v>445</v>
      </c>
      <c r="D24" s="43"/>
      <c r="E24" s="184"/>
      <c r="F24" s="183">
        <v>2425</v>
      </c>
      <c r="G24" s="184" t="s">
        <v>139</v>
      </c>
      <c r="H24" s="558"/>
      <c r="I24" s="183">
        <f t="shared" si="0"/>
        <v>0</v>
      </c>
      <c r="J24" s="558"/>
      <c r="K24" s="183">
        <f t="shared" si="5"/>
        <v>0</v>
      </c>
      <c r="L24" s="183">
        <f t="shared" si="6"/>
        <v>0</v>
      </c>
      <c r="M24" s="475"/>
    </row>
    <row r="25" spans="1:13">
      <c r="A25" s="182"/>
      <c r="B25" s="192" t="s">
        <v>446</v>
      </c>
      <c r="C25" s="191" t="s">
        <v>447</v>
      </c>
      <c r="D25" s="43"/>
      <c r="E25" s="184"/>
      <c r="F25" s="183">
        <v>1411</v>
      </c>
      <c r="G25" s="184" t="s">
        <v>139</v>
      </c>
      <c r="H25" s="558"/>
      <c r="I25" s="183">
        <f t="shared" si="0"/>
        <v>0</v>
      </c>
      <c r="J25" s="558"/>
      <c r="K25" s="183">
        <f t="shared" si="5"/>
        <v>0</v>
      </c>
      <c r="L25" s="183">
        <f t="shared" si="6"/>
        <v>0</v>
      </c>
      <c r="M25" s="475"/>
    </row>
    <row r="26" spans="1:13">
      <c r="A26" s="182"/>
      <c r="B26" s="192" t="s">
        <v>448</v>
      </c>
      <c r="C26" s="191" t="s">
        <v>449</v>
      </c>
      <c r="D26" s="43"/>
      <c r="E26" s="184"/>
      <c r="F26" s="183">
        <v>66</v>
      </c>
      <c r="G26" s="184" t="s">
        <v>139</v>
      </c>
      <c r="H26" s="558"/>
      <c r="I26" s="183">
        <f t="shared" si="0"/>
        <v>0</v>
      </c>
      <c r="J26" s="558"/>
      <c r="K26" s="183">
        <f t="shared" si="5"/>
        <v>0</v>
      </c>
      <c r="L26" s="183">
        <f t="shared" si="6"/>
        <v>0</v>
      </c>
      <c r="M26" s="475"/>
    </row>
    <row r="27" spans="1:13">
      <c r="A27" s="182"/>
      <c r="B27" s="192" t="s">
        <v>450</v>
      </c>
      <c r="C27" s="191" t="s">
        <v>451</v>
      </c>
      <c r="D27" s="43"/>
      <c r="E27" s="184"/>
      <c r="F27" s="183">
        <v>417</v>
      </c>
      <c r="G27" s="184" t="s">
        <v>139</v>
      </c>
      <c r="H27" s="558"/>
      <c r="I27" s="183">
        <f t="shared" si="0"/>
        <v>0</v>
      </c>
      <c r="J27" s="558"/>
      <c r="K27" s="183">
        <f t="shared" si="5"/>
        <v>0</v>
      </c>
      <c r="L27" s="183">
        <f t="shared" si="6"/>
        <v>0</v>
      </c>
      <c r="M27" s="475"/>
    </row>
    <row r="28" spans="1:13">
      <c r="A28" s="182"/>
      <c r="B28" s="192" t="s">
        <v>452</v>
      </c>
      <c r="C28" s="191" t="s">
        <v>453</v>
      </c>
      <c r="D28" s="43"/>
      <c r="E28" s="184"/>
      <c r="F28" s="183">
        <v>704</v>
      </c>
      <c r="G28" s="184" t="s">
        <v>139</v>
      </c>
      <c r="H28" s="558"/>
      <c r="I28" s="183">
        <f t="shared" si="0"/>
        <v>0</v>
      </c>
      <c r="J28" s="558"/>
      <c r="K28" s="183">
        <f t="shared" si="5"/>
        <v>0</v>
      </c>
      <c r="L28" s="183">
        <f t="shared" si="6"/>
        <v>0</v>
      </c>
      <c r="M28" s="475"/>
    </row>
    <row r="29" spans="1:13" s="200" customFormat="1">
      <c r="A29" s="38"/>
      <c r="B29" s="38"/>
      <c r="C29" s="642" t="s">
        <v>454</v>
      </c>
      <c r="D29" s="5"/>
      <c r="E29" s="15"/>
      <c r="F29" s="798"/>
      <c r="G29" s="66"/>
      <c r="H29" s="558"/>
      <c r="I29" s="183"/>
      <c r="J29" s="558"/>
      <c r="K29" s="183"/>
      <c r="L29" s="183"/>
      <c r="M29" s="70"/>
    </row>
    <row r="30" spans="1:13">
      <c r="A30" s="182"/>
      <c r="B30" s="192" t="s">
        <v>455</v>
      </c>
      <c r="C30" s="191" t="s">
        <v>456</v>
      </c>
      <c r="D30" s="43"/>
      <c r="E30" s="198" t="s">
        <v>457</v>
      </c>
      <c r="F30" s="183"/>
      <c r="G30" s="184" t="s">
        <v>139</v>
      </c>
      <c r="H30" s="558"/>
      <c r="I30" s="183">
        <f t="shared" si="0"/>
        <v>0</v>
      </c>
      <c r="J30" s="558"/>
      <c r="K30" s="183">
        <f t="shared" si="5"/>
        <v>0</v>
      </c>
      <c r="L30" s="183">
        <f t="shared" si="6"/>
        <v>0</v>
      </c>
      <c r="M30" s="470"/>
    </row>
    <row r="31" spans="1:13" s="644" customFormat="1">
      <c r="A31" s="182"/>
      <c r="B31" s="192" t="s">
        <v>458</v>
      </c>
      <c r="C31" s="191" t="s">
        <v>459</v>
      </c>
      <c r="D31" s="43"/>
      <c r="E31" s="184"/>
      <c r="F31" s="183">
        <v>4270</v>
      </c>
      <c r="G31" s="184" t="s">
        <v>139</v>
      </c>
      <c r="H31" s="558"/>
      <c r="I31" s="183">
        <f t="shared" si="0"/>
        <v>0</v>
      </c>
      <c r="J31" s="558"/>
      <c r="K31" s="183">
        <f t="shared" si="5"/>
        <v>0</v>
      </c>
      <c r="L31" s="183">
        <f t="shared" si="6"/>
        <v>0</v>
      </c>
      <c r="M31" s="475"/>
    </row>
    <row r="32" spans="1:13">
      <c r="A32" s="182"/>
      <c r="B32" s="192" t="s">
        <v>460</v>
      </c>
      <c r="C32" s="191" t="s">
        <v>461</v>
      </c>
      <c r="D32" s="43"/>
      <c r="E32" s="184"/>
      <c r="F32" s="183">
        <v>218</v>
      </c>
      <c r="G32" s="184" t="s">
        <v>139</v>
      </c>
      <c r="H32" s="558"/>
      <c r="I32" s="183">
        <f t="shared" si="0"/>
        <v>0</v>
      </c>
      <c r="J32" s="558"/>
      <c r="K32" s="183">
        <f t="shared" si="5"/>
        <v>0</v>
      </c>
      <c r="L32" s="183">
        <f t="shared" si="6"/>
        <v>0</v>
      </c>
      <c r="M32" s="475"/>
    </row>
    <row r="33" spans="1:13">
      <c r="A33" s="182"/>
      <c r="B33" s="192" t="s">
        <v>462</v>
      </c>
      <c r="C33" s="191" t="s">
        <v>463</v>
      </c>
      <c r="D33" s="43"/>
      <c r="E33" s="184"/>
      <c r="F33" s="183">
        <v>75</v>
      </c>
      <c r="G33" s="184" t="s">
        <v>464</v>
      </c>
      <c r="H33" s="558"/>
      <c r="I33" s="183">
        <f t="shared" si="0"/>
        <v>0</v>
      </c>
      <c r="J33" s="558"/>
      <c r="K33" s="183">
        <f t="shared" si="5"/>
        <v>0</v>
      </c>
      <c r="L33" s="183">
        <f t="shared" si="6"/>
        <v>0</v>
      </c>
      <c r="M33" s="475"/>
    </row>
    <row r="34" spans="1:13">
      <c r="A34" s="182"/>
      <c r="B34" s="192"/>
      <c r="C34" s="191"/>
      <c r="D34" s="43"/>
      <c r="E34" s="184"/>
      <c r="F34" s="183"/>
      <c r="G34" s="184"/>
      <c r="H34" s="558"/>
      <c r="I34" s="183"/>
      <c r="J34" s="558"/>
      <c r="K34" s="183"/>
      <c r="L34" s="183"/>
      <c r="M34" s="470"/>
    </row>
    <row r="35" spans="1:13" s="649" customFormat="1">
      <c r="A35" s="477"/>
      <c r="B35" s="645">
        <v>3.2</v>
      </c>
      <c r="C35" s="478" t="s">
        <v>465</v>
      </c>
      <c r="D35" s="646"/>
      <c r="E35" s="647"/>
      <c r="F35" s="400"/>
      <c r="G35" s="399"/>
      <c r="H35" s="558"/>
      <c r="I35" s="183"/>
      <c r="J35" s="558"/>
      <c r="K35" s="183"/>
      <c r="L35" s="183"/>
      <c r="M35" s="648"/>
    </row>
    <row r="36" spans="1:13" s="373" customFormat="1">
      <c r="A36" s="477"/>
      <c r="B36" s="403" t="s">
        <v>466</v>
      </c>
      <c r="C36" s="650" t="s">
        <v>467</v>
      </c>
      <c r="D36" s="137"/>
      <c r="E36" s="399"/>
      <c r="F36" s="400">
        <v>280</v>
      </c>
      <c r="G36" s="399" t="s">
        <v>187</v>
      </c>
      <c r="H36" s="558"/>
      <c r="I36" s="183">
        <f t="shared" si="0"/>
        <v>0</v>
      </c>
      <c r="J36" s="558"/>
      <c r="K36" s="183">
        <f t="shared" si="5"/>
        <v>0</v>
      </c>
      <c r="L36" s="183">
        <f t="shared" si="6"/>
        <v>0</v>
      </c>
      <c r="M36" s="475"/>
    </row>
    <row r="37" spans="1:13" s="373" customFormat="1">
      <c r="A37" s="477"/>
      <c r="B37" s="403" t="s">
        <v>468</v>
      </c>
      <c r="C37" s="650" t="s">
        <v>469</v>
      </c>
      <c r="D37" s="137"/>
      <c r="E37" s="399"/>
      <c r="F37" s="400">
        <v>300</v>
      </c>
      <c r="G37" s="399" t="s">
        <v>187</v>
      </c>
      <c r="H37" s="558"/>
      <c r="I37" s="183">
        <f t="shared" si="0"/>
        <v>0</v>
      </c>
      <c r="J37" s="558"/>
      <c r="K37" s="183">
        <f t="shared" si="5"/>
        <v>0</v>
      </c>
      <c r="L37" s="183">
        <f t="shared" si="6"/>
        <v>0</v>
      </c>
      <c r="M37" s="475"/>
    </row>
    <row r="38" spans="1:13" s="373" customFormat="1">
      <c r="A38" s="477"/>
      <c r="B38" s="403"/>
      <c r="C38" s="650"/>
      <c r="D38" s="137"/>
      <c r="E38" s="399"/>
      <c r="F38" s="400"/>
      <c r="G38" s="399"/>
      <c r="H38" s="558"/>
      <c r="I38" s="183"/>
      <c r="J38" s="558"/>
      <c r="K38" s="183"/>
      <c r="L38" s="183"/>
      <c r="M38" s="475"/>
    </row>
    <row r="39" spans="1:13" s="28" customFormat="1">
      <c r="A39" s="182"/>
      <c r="B39" s="189">
        <v>3.3</v>
      </c>
      <c r="C39" s="190" t="s">
        <v>470</v>
      </c>
      <c r="D39" s="99"/>
      <c r="E39" s="194"/>
      <c r="F39" s="183"/>
      <c r="G39" s="184"/>
      <c r="H39" s="558"/>
      <c r="I39" s="183"/>
      <c r="J39" s="558"/>
      <c r="K39" s="183"/>
      <c r="L39" s="183"/>
      <c r="M39" s="651"/>
    </row>
    <row r="40" spans="1:13">
      <c r="A40" s="182"/>
      <c r="B40" s="192" t="s">
        <v>471</v>
      </c>
      <c r="C40" s="191" t="s">
        <v>472</v>
      </c>
      <c r="D40" s="43"/>
      <c r="E40" s="184"/>
      <c r="F40" s="183">
        <v>19538</v>
      </c>
      <c r="G40" s="184" t="s">
        <v>139</v>
      </c>
      <c r="H40" s="558"/>
      <c r="I40" s="183">
        <f t="shared" si="0"/>
        <v>0</v>
      </c>
      <c r="J40" s="558"/>
      <c r="K40" s="183">
        <f t="shared" si="5"/>
        <v>0</v>
      </c>
      <c r="L40" s="183">
        <f t="shared" si="6"/>
        <v>0</v>
      </c>
      <c r="M40" s="475"/>
    </row>
    <row r="41" spans="1:13">
      <c r="A41" s="182"/>
      <c r="B41" s="192" t="s">
        <v>473</v>
      </c>
      <c r="C41" s="191" t="s">
        <v>474</v>
      </c>
      <c r="D41" s="43"/>
      <c r="E41" s="184"/>
      <c r="F41" s="183">
        <v>304</v>
      </c>
      <c r="G41" s="184" t="s">
        <v>139</v>
      </c>
      <c r="H41" s="558"/>
      <c r="I41" s="183">
        <f t="shared" si="0"/>
        <v>0</v>
      </c>
      <c r="J41" s="558"/>
      <c r="K41" s="183">
        <f t="shared" si="5"/>
        <v>0</v>
      </c>
      <c r="L41" s="183">
        <f t="shared" si="6"/>
        <v>0</v>
      </c>
      <c r="M41" s="475"/>
    </row>
    <row r="42" spans="1:13">
      <c r="A42" s="182"/>
      <c r="B42" s="192" t="s">
        <v>475</v>
      </c>
      <c r="C42" s="191" t="s">
        <v>476</v>
      </c>
      <c r="D42" s="43"/>
      <c r="E42" s="184"/>
      <c r="F42" s="183">
        <v>15636</v>
      </c>
      <c r="G42" s="184" t="s">
        <v>187</v>
      </c>
      <c r="H42" s="558"/>
      <c r="I42" s="183">
        <f t="shared" si="0"/>
        <v>0</v>
      </c>
      <c r="J42" s="558"/>
      <c r="K42" s="183">
        <f t="shared" si="5"/>
        <v>0</v>
      </c>
      <c r="L42" s="183">
        <f t="shared" si="6"/>
        <v>0</v>
      </c>
      <c r="M42" s="475"/>
    </row>
    <row r="43" spans="1:13">
      <c r="A43" s="182"/>
      <c r="B43" s="192" t="s">
        <v>477</v>
      </c>
      <c r="C43" s="191" t="s">
        <v>478</v>
      </c>
      <c r="D43" s="43"/>
      <c r="E43" s="184"/>
      <c r="F43" s="183">
        <v>175</v>
      </c>
      <c r="G43" s="184" t="s">
        <v>187</v>
      </c>
      <c r="H43" s="558"/>
      <c r="I43" s="183">
        <f t="shared" si="0"/>
        <v>0</v>
      </c>
      <c r="J43" s="558"/>
      <c r="K43" s="183">
        <f t="shared" si="5"/>
        <v>0</v>
      </c>
      <c r="L43" s="183">
        <f t="shared" si="6"/>
        <v>0</v>
      </c>
      <c r="M43" s="475"/>
    </row>
    <row r="44" spans="1:13">
      <c r="A44" s="182"/>
      <c r="B44" s="192" t="s">
        <v>479</v>
      </c>
      <c r="C44" s="191" t="s">
        <v>480</v>
      </c>
      <c r="D44" s="43"/>
      <c r="E44" s="184"/>
      <c r="F44" s="183">
        <v>23414</v>
      </c>
      <c r="G44" s="184" t="s">
        <v>139</v>
      </c>
      <c r="H44" s="558"/>
      <c r="I44" s="183">
        <f t="shared" si="0"/>
        <v>0</v>
      </c>
      <c r="J44" s="558"/>
      <c r="K44" s="183">
        <f t="shared" si="5"/>
        <v>0</v>
      </c>
      <c r="L44" s="183">
        <f t="shared" si="6"/>
        <v>0</v>
      </c>
      <c r="M44" s="475"/>
    </row>
    <row r="45" spans="1:13">
      <c r="A45" s="182"/>
      <c r="B45" s="192" t="s">
        <v>481</v>
      </c>
      <c r="C45" s="191" t="s">
        <v>482</v>
      </c>
      <c r="D45" s="43"/>
      <c r="E45" s="184"/>
      <c r="F45" s="183">
        <v>8226</v>
      </c>
      <c r="G45" s="184" t="s">
        <v>139</v>
      </c>
      <c r="H45" s="558"/>
      <c r="I45" s="183">
        <f t="shared" si="0"/>
        <v>0</v>
      </c>
      <c r="J45" s="558"/>
      <c r="K45" s="183">
        <f t="shared" si="5"/>
        <v>0</v>
      </c>
      <c r="L45" s="183">
        <f t="shared" si="6"/>
        <v>0</v>
      </c>
      <c r="M45" s="475"/>
    </row>
    <row r="46" spans="1:13">
      <c r="A46" s="182"/>
      <c r="B46" s="192" t="s">
        <v>483</v>
      </c>
      <c r="C46" s="191" t="s">
        <v>484</v>
      </c>
      <c r="D46" s="43"/>
      <c r="E46" s="184"/>
      <c r="F46" s="183">
        <v>9750</v>
      </c>
      <c r="G46" s="184" t="s">
        <v>139</v>
      </c>
      <c r="H46" s="558"/>
      <c r="I46" s="183">
        <f t="shared" si="0"/>
        <v>0</v>
      </c>
      <c r="J46" s="558"/>
      <c r="K46" s="183">
        <f t="shared" si="5"/>
        <v>0</v>
      </c>
      <c r="L46" s="183">
        <f t="shared" si="6"/>
        <v>0</v>
      </c>
      <c r="M46" s="475"/>
    </row>
    <row r="47" spans="1:13">
      <c r="A47" s="182"/>
      <c r="B47" s="192" t="s">
        <v>485</v>
      </c>
      <c r="C47" s="191" t="s">
        <v>486</v>
      </c>
      <c r="D47" s="43"/>
      <c r="E47" s="184"/>
      <c r="F47" s="183">
        <v>2941</v>
      </c>
      <c r="G47" s="184" t="s">
        <v>139</v>
      </c>
      <c r="H47" s="558"/>
      <c r="I47" s="183">
        <f t="shared" si="0"/>
        <v>0</v>
      </c>
      <c r="J47" s="558"/>
      <c r="K47" s="183">
        <f t="shared" si="5"/>
        <v>0</v>
      </c>
      <c r="L47" s="183">
        <f t="shared" si="6"/>
        <v>0</v>
      </c>
      <c r="M47" s="475"/>
    </row>
    <row r="48" spans="1:13">
      <c r="A48" s="182"/>
      <c r="B48" s="192"/>
      <c r="C48" s="191" t="s">
        <v>487</v>
      </c>
      <c r="D48" s="43"/>
      <c r="E48" s="184"/>
      <c r="F48" s="183">
        <v>2941</v>
      </c>
      <c r="G48" s="184" t="s">
        <v>139</v>
      </c>
      <c r="H48" s="558"/>
      <c r="I48" s="183">
        <f t="shared" si="0"/>
        <v>0</v>
      </c>
      <c r="J48" s="558"/>
      <c r="K48" s="183">
        <f t="shared" si="5"/>
        <v>0</v>
      </c>
      <c r="L48" s="183">
        <f t="shared" si="6"/>
        <v>0</v>
      </c>
      <c r="M48" s="475"/>
    </row>
    <row r="49" spans="1:13">
      <c r="A49" s="182"/>
      <c r="B49" s="192"/>
      <c r="C49" s="191" t="s">
        <v>488</v>
      </c>
      <c r="D49" s="43"/>
      <c r="E49" s="184"/>
      <c r="F49" s="183">
        <v>2941</v>
      </c>
      <c r="G49" s="184" t="s">
        <v>139</v>
      </c>
      <c r="H49" s="558"/>
      <c r="I49" s="183">
        <f t="shared" si="0"/>
        <v>0</v>
      </c>
      <c r="J49" s="558"/>
      <c r="K49" s="183">
        <f t="shared" si="5"/>
        <v>0</v>
      </c>
      <c r="L49" s="183">
        <f t="shared" si="6"/>
        <v>0</v>
      </c>
      <c r="M49" s="475"/>
    </row>
    <row r="50" spans="1:13">
      <c r="A50" s="182"/>
      <c r="B50" s="192" t="s">
        <v>489</v>
      </c>
      <c r="C50" s="191" t="s">
        <v>490</v>
      </c>
      <c r="D50" s="43"/>
      <c r="E50" s="184"/>
      <c r="F50" s="183">
        <v>293</v>
      </c>
      <c r="G50" s="184" t="s">
        <v>139</v>
      </c>
      <c r="H50" s="558"/>
      <c r="I50" s="183">
        <f t="shared" si="0"/>
        <v>0</v>
      </c>
      <c r="J50" s="558"/>
      <c r="K50" s="183">
        <f t="shared" si="5"/>
        <v>0</v>
      </c>
      <c r="L50" s="183">
        <f t="shared" si="6"/>
        <v>0</v>
      </c>
      <c r="M50" s="475"/>
    </row>
    <row r="51" spans="1:13">
      <c r="A51" s="182"/>
      <c r="B51" s="192" t="s">
        <v>491</v>
      </c>
      <c r="C51" s="191" t="s">
        <v>492</v>
      </c>
      <c r="D51" s="43"/>
      <c r="E51" s="184"/>
      <c r="F51" s="183">
        <v>435</v>
      </c>
      <c r="G51" s="184" t="s">
        <v>139</v>
      </c>
      <c r="H51" s="558"/>
      <c r="I51" s="183">
        <f t="shared" si="0"/>
        <v>0</v>
      </c>
      <c r="J51" s="558"/>
      <c r="K51" s="183">
        <f t="shared" si="5"/>
        <v>0</v>
      </c>
      <c r="L51" s="183">
        <f t="shared" si="6"/>
        <v>0</v>
      </c>
      <c r="M51" s="475"/>
    </row>
    <row r="52" spans="1:13">
      <c r="A52" s="182"/>
      <c r="B52" s="192" t="s">
        <v>493</v>
      </c>
      <c r="C52" s="191" t="s">
        <v>494</v>
      </c>
      <c r="D52" s="43"/>
      <c r="E52" s="184"/>
      <c r="F52" s="183">
        <v>1020</v>
      </c>
      <c r="G52" s="184" t="s">
        <v>139</v>
      </c>
      <c r="H52" s="558"/>
      <c r="I52" s="183">
        <f t="shared" si="0"/>
        <v>0</v>
      </c>
      <c r="J52" s="558"/>
      <c r="K52" s="183">
        <f t="shared" si="5"/>
        <v>0</v>
      </c>
      <c r="L52" s="183">
        <f t="shared" si="6"/>
        <v>0</v>
      </c>
      <c r="M52" s="475"/>
    </row>
    <row r="53" spans="1:13">
      <c r="A53" s="182"/>
      <c r="B53" s="192" t="s">
        <v>495</v>
      </c>
      <c r="C53" s="191" t="s">
        <v>496</v>
      </c>
      <c r="D53" s="43"/>
      <c r="E53" s="184"/>
      <c r="F53" s="183">
        <v>993</v>
      </c>
      <c r="G53" s="184" t="s">
        <v>139</v>
      </c>
      <c r="H53" s="558"/>
      <c r="I53" s="183">
        <f t="shared" si="0"/>
        <v>0</v>
      </c>
      <c r="J53" s="558"/>
      <c r="K53" s="183">
        <f t="shared" si="5"/>
        <v>0</v>
      </c>
      <c r="L53" s="183">
        <f t="shared" si="6"/>
        <v>0</v>
      </c>
      <c r="M53" s="475"/>
    </row>
    <row r="54" spans="1:13">
      <c r="A54" s="182"/>
      <c r="B54" s="192" t="s">
        <v>497</v>
      </c>
      <c r="C54" s="191" t="s">
        <v>498</v>
      </c>
      <c r="D54" s="99"/>
      <c r="E54" s="194"/>
      <c r="F54" s="183">
        <v>758</v>
      </c>
      <c r="G54" s="184" t="s">
        <v>139</v>
      </c>
      <c r="H54" s="558"/>
      <c r="I54" s="183">
        <f t="shared" si="0"/>
        <v>0</v>
      </c>
      <c r="J54" s="558"/>
      <c r="K54" s="183">
        <f t="shared" si="5"/>
        <v>0</v>
      </c>
      <c r="L54" s="183">
        <f t="shared" si="6"/>
        <v>0</v>
      </c>
      <c r="M54" s="475"/>
    </row>
    <row r="55" spans="1:13">
      <c r="A55" s="182"/>
      <c r="B55" s="192" t="s">
        <v>499</v>
      </c>
      <c r="C55" s="191" t="s">
        <v>500</v>
      </c>
      <c r="D55" s="99"/>
      <c r="E55" s="194"/>
      <c r="F55" s="183">
        <v>758</v>
      </c>
      <c r="G55" s="184" t="s">
        <v>139</v>
      </c>
      <c r="H55" s="558"/>
      <c r="I55" s="183">
        <f t="shared" si="0"/>
        <v>0</v>
      </c>
      <c r="J55" s="558"/>
      <c r="K55" s="183">
        <f t="shared" si="5"/>
        <v>0</v>
      </c>
      <c r="L55" s="183">
        <f t="shared" si="6"/>
        <v>0</v>
      </c>
      <c r="M55" s="475"/>
    </row>
    <row r="56" spans="1:13">
      <c r="A56" s="182"/>
      <c r="B56" s="192" t="s">
        <v>501</v>
      </c>
      <c r="C56" s="191" t="s">
        <v>502</v>
      </c>
      <c r="D56" s="99"/>
      <c r="E56" s="194"/>
      <c r="F56" s="183">
        <v>993</v>
      </c>
      <c r="G56" s="184" t="s">
        <v>139</v>
      </c>
      <c r="H56" s="558"/>
      <c r="I56" s="183">
        <f t="shared" si="0"/>
        <v>0</v>
      </c>
      <c r="J56" s="558"/>
      <c r="K56" s="183">
        <f t="shared" si="5"/>
        <v>0</v>
      </c>
      <c r="L56" s="183">
        <f t="shared" si="6"/>
        <v>0</v>
      </c>
      <c r="M56" s="475"/>
    </row>
    <row r="57" spans="1:13">
      <c r="A57" s="182"/>
      <c r="B57" s="192" t="s">
        <v>503</v>
      </c>
      <c r="C57" s="191" t="s">
        <v>504</v>
      </c>
      <c r="D57" s="99"/>
      <c r="E57" s="194"/>
      <c r="F57" s="183">
        <v>635</v>
      </c>
      <c r="G57" s="184" t="s">
        <v>139</v>
      </c>
      <c r="H57" s="558"/>
      <c r="I57" s="183">
        <f t="shared" si="0"/>
        <v>0</v>
      </c>
      <c r="J57" s="558"/>
      <c r="K57" s="183">
        <f t="shared" si="5"/>
        <v>0</v>
      </c>
      <c r="L57" s="183">
        <f t="shared" si="6"/>
        <v>0</v>
      </c>
      <c r="M57" s="475"/>
    </row>
    <row r="58" spans="1:13" s="373" customFormat="1">
      <c r="A58" s="477"/>
      <c r="B58" s="192" t="s">
        <v>505</v>
      </c>
      <c r="C58" s="402" t="s">
        <v>506</v>
      </c>
      <c r="D58" s="137"/>
      <c r="E58" s="399"/>
      <c r="F58" s="400">
        <v>80</v>
      </c>
      <c r="G58" s="399" t="s">
        <v>139</v>
      </c>
      <c r="H58" s="558"/>
      <c r="I58" s="183">
        <f t="shared" si="0"/>
        <v>0</v>
      </c>
      <c r="J58" s="558"/>
      <c r="K58" s="183">
        <f t="shared" si="5"/>
        <v>0</v>
      </c>
      <c r="L58" s="183">
        <f t="shared" si="6"/>
        <v>0</v>
      </c>
      <c r="M58" s="475"/>
    </row>
    <row r="59" spans="1:13">
      <c r="A59" s="182"/>
      <c r="B59" s="192" t="s">
        <v>507</v>
      </c>
      <c r="C59" s="191" t="s">
        <v>508</v>
      </c>
      <c r="D59" s="43"/>
      <c r="E59" s="184"/>
      <c r="F59" s="183">
        <v>1752</v>
      </c>
      <c r="G59" s="184" t="s">
        <v>139</v>
      </c>
      <c r="H59" s="558"/>
      <c r="I59" s="183">
        <f t="shared" si="0"/>
        <v>0</v>
      </c>
      <c r="J59" s="558"/>
      <c r="K59" s="183">
        <f t="shared" si="5"/>
        <v>0</v>
      </c>
      <c r="L59" s="183">
        <f t="shared" si="6"/>
        <v>0</v>
      </c>
      <c r="M59" s="475"/>
    </row>
    <row r="60" spans="1:13">
      <c r="A60" s="182"/>
      <c r="B60" s="192"/>
      <c r="C60" s="191" t="s">
        <v>509</v>
      </c>
      <c r="D60" s="43"/>
      <c r="E60" s="184"/>
      <c r="F60" s="183"/>
      <c r="G60" s="184"/>
      <c r="H60" s="558"/>
      <c r="I60" s="183"/>
      <c r="J60" s="558"/>
      <c r="K60" s="183"/>
      <c r="L60" s="183"/>
      <c r="M60" s="475"/>
    </row>
    <row r="61" spans="1:13">
      <c r="A61" s="182"/>
      <c r="B61" s="192" t="s">
        <v>510</v>
      </c>
      <c r="C61" s="191" t="s">
        <v>511</v>
      </c>
      <c r="D61" s="43"/>
      <c r="E61" s="184"/>
      <c r="F61" s="183">
        <v>448</v>
      </c>
      <c r="G61" s="184" t="s">
        <v>187</v>
      </c>
      <c r="H61" s="558"/>
      <c r="I61" s="183">
        <f t="shared" si="0"/>
        <v>0</v>
      </c>
      <c r="J61" s="558"/>
      <c r="K61" s="183">
        <f t="shared" si="5"/>
        <v>0</v>
      </c>
      <c r="L61" s="183">
        <f t="shared" si="6"/>
        <v>0</v>
      </c>
      <c r="M61" s="475"/>
    </row>
    <row r="62" spans="1:13">
      <c r="A62" s="182"/>
      <c r="B62" s="192"/>
      <c r="C62" s="191"/>
      <c r="D62" s="43"/>
      <c r="E62" s="184"/>
      <c r="F62" s="183"/>
      <c r="G62" s="184"/>
      <c r="H62" s="558"/>
      <c r="I62" s="183"/>
      <c r="J62" s="558"/>
      <c r="K62" s="183"/>
      <c r="L62" s="183"/>
      <c r="M62" s="470"/>
    </row>
    <row r="63" spans="1:13" s="28" customFormat="1">
      <c r="A63" s="182"/>
      <c r="B63" s="189">
        <v>3.4</v>
      </c>
      <c r="C63" s="190" t="s">
        <v>512</v>
      </c>
      <c r="D63" s="99"/>
      <c r="E63" s="194"/>
      <c r="F63" s="183"/>
      <c r="G63" s="184"/>
      <c r="H63" s="558"/>
      <c r="I63" s="183"/>
      <c r="J63" s="558"/>
      <c r="K63" s="183"/>
      <c r="L63" s="183"/>
      <c r="M63" s="651"/>
    </row>
    <row r="64" spans="1:13">
      <c r="A64" s="182"/>
      <c r="B64" s="192" t="s">
        <v>513</v>
      </c>
      <c r="C64" s="191" t="s">
        <v>514</v>
      </c>
      <c r="D64" s="43"/>
      <c r="E64" s="184"/>
      <c r="F64" s="183">
        <v>13632</v>
      </c>
      <c r="G64" s="184" t="s">
        <v>139</v>
      </c>
      <c r="H64" s="558"/>
      <c r="I64" s="183">
        <f t="shared" si="0"/>
        <v>0</v>
      </c>
      <c r="J64" s="558"/>
      <c r="K64" s="183">
        <f t="shared" si="5"/>
        <v>0</v>
      </c>
      <c r="L64" s="183">
        <f t="shared" si="6"/>
        <v>0</v>
      </c>
      <c r="M64" s="475"/>
    </row>
    <row r="65" spans="1:13">
      <c r="A65" s="182"/>
      <c r="B65" s="192" t="s">
        <v>515</v>
      </c>
      <c r="C65" s="191" t="s">
        <v>516</v>
      </c>
      <c r="D65" s="43"/>
      <c r="E65" s="184"/>
      <c r="F65" s="183">
        <v>3560</v>
      </c>
      <c r="G65" s="184" t="s">
        <v>139</v>
      </c>
      <c r="H65" s="558"/>
      <c r="I65" s="183">
        <f t="shared" si="0"/>
        <v>0</v>
      </c>
      <c r="J65" s="558"/>
      <c r="K65" s="183">
        <f t="shared" si="5"/>
        <v>0</v>
      </c>
      <c r="L65" s="183">
        <f t="shared" si="6"/>
        <v>0</v>
      </c>
      <c r="M65" s="475"/>
    </row>
    <row r="66" spans="1:13">
      <c r="A66" s="182"/>
      <c r="B66" s="192" t="s">
        <v>517</v>
      </c>
      <c r="C66" s="191" t="s">
        <v>518</v>
      </c>
      <c r="D66" s="43"/>
      <c r="E66" s="184"/>
      <c r="F66" s="183">
        <v>780</v>
      </c>
      <c r="G66" s="184" t="s">
        <v>139</v>
      </c>
      <c r="H66" s="558"/>
      <c r="I66" s="183">
        <f t="shared" si="0"/>
        <v>0</v>
      </c>
      <c r="J66" s="558"/>
      <c r="K66" s="183">
        <f t="shared" si="5"/>
        <v>0</v>
      </c>
      <c r="L66" s="183">
        <f t="shared" si="6"/>
        <v>0</v>
      </c>
      <c r="M66" s="475"/>
    </row>
    <row r="67" spans="1:13">
      <c r="A67" s="182"/>
      <c r="B67" s="192" t="s">
        <v>519</v>
      </c>
      <c r="C67" s="191" t="s">
        <v>520</v>
      </c>
      <c r="D67" s="99"/>
      <c r="E67" s="194"/>
      <c r="F67" s="183">
        <v>820</v>
      </c>
      <c r="G67" s="184" t="s">
        <v>139</v>
      </c>
      <c r="H67" s="558"/>
      <c r="I67" s="183">
        <f t="shared" si="0"/>
        <v>0</v>
      </c>
      <c r="J67" s="558"/>
      <c r="K67" s="183">
        <f t="shared" si="5"/>
        <v>0</v>
      </c>
      <c r="L67" s="183">
        <f t="shared" si="6"/>
        <v>0</v>
      </c>
      <c r="M67" s="475"/>
    </row>
    <row r="68" spans="1:13">
      <c r="A68" s="182"/>
      <c r="B68" s="192" t="s">
        <v>521</v>
      </c>
      <c r="C68" s="191" t="s">
        <v>522</v>
      </c>
      <c r="D68" s="43"/>
      <c r="E68" s="184"/>
      <c r="F68" s="183">
        <v>495</v>
      </c>
      <c r="G68" s="184" t="s">
        <v>139</v>
      </c>
      <c r="H68" s="558"/>
      <c r="I68" s="183">
        <f t="shared" si="0"/>
        <v>0</v>
      </c>
      <c r="J68" s="558"/>
      <c r="K68" s="183">
        <f t="shared" si="5"/>
        <v>0</v>
      </c>
      <c r="L68" s="183">
        <f t="shared" si="6"/>
        <v>0</v>
      </c>
      <c r="M68" s="475"/>
    </row>
    <row r="69" spans="1:13">
      <c r="A69" s="182"/>
      <c r="B69" s="192" t="s">
        <v>523</v>
      </c>
      <c r="C69" s="191" t="s">
        <v>524</v>
      </c>
      <c r="D69" s="43"/>
      <c r="E69" s="184"/>
      <c r="F69" s="183">
        <v>255</v>
      </c>
      <c r="G69" s="184" t="s">
        <v>139</v>
      </c>
      <c r="H69" s="558"/>
      <c r="I69" s="183">
        <f t="shared" si="0"/>
        <v>0</v>
      </c>
      <c r="J69" s="558"/>
      <c r="K69" s="183">
        <f t="shared" si="5"/>
        <v>0</v>
      </c>
      <c r="L69" s="183">
        <f t="shared" si="6"/>
        <v>0</v>
      </c>
      <c r="M69" s="475"/>
    </row>
    <row r="70" spans="1:13">
      <c r="A70" s="182"/>
      <c r="B70" s="192" t="s">
        <v>525</v>
      </c>
      <c r="C70" s="191" t="s">
        <v>526</v>
      </c>
      <c r="D70" s="43"/>
      <c r="E70" s="184"/>
      <c r="F70" s="183">
        <v>410</v>
      </c>
      <c r="G70" s="184" t="s">
        <v>139</v>
      </c>
      <c r="H70" s="558"/>
      <c r="I70" s="183">
        <f t="shared" si="0"/>
        <v>0</v>
      </c>
      <c r="J70" s="558"/>
      <c r="K70" s="183">
        <f t="shared" si="5"/>
        <v>0</v>
      </c>
      <c r="L70" s="183">
        <f t="shared" si="6"/>
        <v>0</v>
      </c>
      <c r="M70" s="475"/>
    </row>
    <row r="71" spans="1:13">
      <c r="A71" s="182"/>
      <c r="B71" s="192"/>
      <c r="C71" s="191" t="s">
        <v>527</v>
      </c>
      <c r="D71" s="43"/>
      <c r="E71" s="184"/>
      <c r="F71" s="183"/>
      <c r="G71" s="184"/>
      <c r="H71" s="558"/>
      <c r="I71" s="183"/>
      <c r="J71" s="558"/>
      <c r="K71" s="183"/>
      <c r="L71" s="183"/>
      <c r="M71" s="470"/>
    </row>
    <row r="72" spans="1:13">
      <c r="A72" s="182"/>
      <c r="B72" s="192" t="s">
        <v>528</v>
      </c>
      <c r="C72" s="191" t="s">
        <v>529</v>
      </c>
      <c r="D72" s="43"/>
      <c r="E72" s="184"/>
      <c r="F72" s="183">
        <v>925</v>
      </c>
      <c r="G72" s="184" t="s">
        <v>139</v>
      </c>
      <c r="H72" s="558"/>
      <c r="I72" s="183">
        <f t="shared" si="0"/>
        <v>0</v>
      </c>
      <c r="J72" s="558"/>
      <c r="K72" s="183">
        <f t="shared" si="5"/>
        <v>0</v>
      </c>
      <c r="L72" s="183">
        <f t="shared" si="6"/>
        <v>0</v>
      </c>
      <c r="M72" s="475"/>
    </row>
    <row r="73" spans="1:13">
      <c r="A73" s="182"/>
      <c r="B73" s="192" t="s">
        <v>530</v>
      </c>
      <c r="C73" s="191" t="s">
        <v>531</v>
      </c>
      <c r="D73" s="43"/>
      <c r="E73" s="184"/>
      <c r="F73" s="183">
        <v>285</v>
      </c>
      <c r="G73" s="184" t="s">
        <v>139</v>
      </c>
      <c r="H73" s="558"/>
      <c r="I73" s="183">
        <f t="shared" si="0"/>
        <v>0</v>
      </c>
      <c r="J73" s="558"/>
      <c r="K73" s="183">
        <f t="shared" si="5"/>
        <v>0</v>
      </c>
      <c r="L73" s="183">
        <f t="shared" si="6"/>
        <v>0</v>
      </c>
      <c r="M73" s="475"/>
    </row>
    <row r="74" spans="1:13">
      <c r="A74" s="182"/>
      <c r="B74" s="192"/>
      <c r="C74" s="191" t="s">
        <v>487</v>
      </c>
      <c r="D74" s="43"/>
      <c r="E74" s="184"/>
      <c r="F74" s="183">
        <v>285</v>
      </c>
      <c r="G74" s="184" t="s">
        <v>139</v>
      </c>
      <c r="H74" s="558"/>
      <c r="I74" s="183">
        <f t="shared" si="0"/>
        <v>0</v>
      </c>
      <c r="J74" s="558"/>
      <c r="K74" s="183">
        <f t="shared" si="5"/>
        <v>0</v>
      </c>
      <c r="L74" s="183">
        <f t="shared" si="6"/>
        <v>0</v>
      </c>
      <c r="M74" s="475"/>
    </row>
    <row r="75" spans="1:13">
      <c r="A75" s="182"/>
      <c r="B75" s="192"/>
      <c r="C75" s="191" t="s">
        <v>488</v>
      </c>
      <c r="D75" s="43"/>
      <c r="E75" s="184"/>
      <c r="F75" s="183">
        <v>285</v>
      </c>
      <c r="G75" s="184" t="s">
        <v>139</v>
      </c>
      <c r="H75" s="558"/>
      <c r="I75" s="183">
        <f t="shared" si="0"/>
        <v>0</v>
      </c>
      <c r="J75" s="558"/>
      <c r="K75" s="183">
        <f t="shared" si="5"/>
        <v>0</v>
      </c>
      <c r="L75" s="183">
        <f t="shared" si="6"/>
        <v>0</v>
      </c>
      <c r="M75" s="475"/>
    </row>
    <row r="76" spans="1:13" s="373" customFormat="1">
      <c r="A76" s="477"/>
      <c r="B76" s="192" t="s">
        <v>532</v>
      </c>
      <c r="C76" s="402" t="s">
        <v>533</v>
      </c>
      <c r="D76" s="137"/>
      <c r="E76" s="399"/>
      <c r="F76" s="400">
        <v>815</v>
      </c>
      <c r="G76" s="399" t="s">
        <v>187</v>
      </c>
      <c r="H76" s="558"/>
      <c r="I76" s="183">
        <f t="shared" si="0"/>
        <v>0</v>
      </c>
      <c r="J76" s="558"/>
      <c r="K76" s="183">
        <f t="shared" si="5"/>
        <v>0</v>
      </c>
      <c r="L76" s="183">
        <f t="shared" si="6"/>
        <v>0</v>
      </c>
      <c r="M76" s="479"/>
    </row>
    <row r="77" spans="1:13" s="373" customFormat="1">
      <c r="A77" s="477"/>
      <c r="B77" s="192" t="s">
        <v>534</v>
      </c>
      <c r="C77" s="402" t="s">
        <v>535</v>
      </c>
      <c r="D77" s="137"/>
      <c r="E77" s="399"/>
      <c r="F77" s="400">
        <v>25</v>
      </c>
      <c r="G77" s="399" t="s">
        <v>195</v>
      </c>
      <c r="H77" s="558"/>
      <c r="I77" s="183">
        <f t="shared" si="0"/>
        <v>0</v>
      </c>
      <c r="J77" s="558"/>
      <c r="K77" s="183">
        <f t="shared" si="5"/>
        <v>0</v>
      </c>
      <c r="L77" s="183">
        <f t="shared" si="6"/>
        <v>0</v>
      </c>
      <c r="M77" s="475"/>
    </row>
    <row r="78" spans="1:13" s="373" customFormat="1">
      <c r="A78" s="477"/>
      <c r="B78" s="192" t="s">
        <v>536</v>
      </c>
      <c r="C78" s="402" t="s">
        <v>537</v>
      </c>
      <c r="D78" s="646"/>
      <c r="E78" s="647"/>
      <c r="F78" s="400">
        <v>2020</v>
      </c>
      <c r="G78" s="399" t="s">
        <v>139</v>
      </c>
      <c r="H78" s="558"/>
      <c r="I78" s="183">
        <f t="shared" ref="I78:I141" si="7">F78*H78</f>
        <v>0</v>
      </c>
      <c r="J78" s="558"/>
      <c r="K78" s="183">
        <f t="shared" si="5"/>
        <v>0</v>
      </c>
      <c r="L78" s="183">
        <f t="shared" si="6"/>
        <v>0</v>
      </c>
      <c r="M78" s="475"/>
    </row>
    <row r="79" spans="1:13" s="373" customFormat="1">
      <c r="A79" s="477"/>
      <c r="B79" s="192"/>
      <c r="C79" s="402" t="s">
        <v>538</v>
      </c>
      <c r="D79" s="646"/>
      <c r="E79" s="647"/>
      <c r="F79" s="400"/>
      <c r="G79" s="399"/>
      <c r="H79" s="558"/>
      <c r="I79" s="183"/>
      <c r="J79" s="558"/>
      <c r="K79" s="183"/>
      <c r="L79" s="183"/>
      <c r="M79" s="475"/>
    </row>
    <row r="80" spans="1:13">
      <c r="A80" s="182"/>
      <c r="B80" s="192"/>
      <c r="C80" s="191"/>
      <c r="D80" s="43"/>
      <c r="E80" s="184"/>
      <c r="F80" s="183"/>
      <c r="G80" s="184"/>
      <c r="H80" s="558"/>
      <c r="I80" s="183"/>
      <c r="J80" s="558"/>
      <c r="K80" s="183"/>
      <c r="L80" s="183"/>
      <c r="M80" s="470"/>
    </row>
    <row r="81" spans="1:13" s="28" customFormat="1">
      <c r="A81" s="182"/>
      <c r="B81" s="189">
        <v>3.5</v>
      </c>
      <c r="C81" s="190" t="s">
        <v>539</v>
      </c>
      <c r="D81" s="99"/>
      <c r="E81" s="194"/>
      <c r="F81" s="183"/>
      <c r="G81" s="184"/>
      <c r="H81" s="558"/>
      <c r="I81" s="183"/>
      <c r="J81" s="558"/>
      <c r="K81" s="183"/>
      <c r="L81" s="183"/>
      <c r="M81" s="651"/>
    </row>
    <row r="82" spans="1:13">
      <c r="A82" s="182"/>
      <c r="B82" s="192" t="s">
        <v>540</v>
      </c>
      <c r="C82" s="652" t="s">
        <v>541</v>
      </c>
      <c r="D82" s="43"/>
      <c r="E82" s="184"/>
      <c r="F82" s="183"/>
      <c r="G82" s="184"/>
      <c r="H82" s="558"/>
      <c r="I82" s="183"/>
      <c r="J82" s="558"/>
      <c r="K82" s="183"/>
      <c r="L82" s="183"/>
      <c r="M82" s="475"/>
    </row>
    <row r="83" spans="1:13">
      <c r="A83" s="182"/>
      <c r="B83" s="192"/>
      <c r="C83" s="191" t="s">
        <v>542</v>
      </c>
      <c r="D83" s="43"/>
      <c r="E83" s="184"/>
      <c r="F83" s="183">
        <v>604</v>
      </c>
      <c r="G83" s="184" t="s">
        <v>139</v>
      </c>
      <c r="H83" s="558"/>
      <c r="I83" s="183">
        <f t="shared" si="7"/>
        <v>0</v>
      </c>
      <c r="J83" s="558"/>
      <c r="K83" s="183">
        <f t="shared" ref="K83:K143" si="8">J83*F83</f>
        <v>0</v>
      </c>
      <c r="L83" s="183">
        <f t="shared" ref="L83:L143" si="9">K83+I83</f>
        <v>0</v>
      </c>
      <c r="M83" s="475"/>
    </row>
    <row r="84" spans="1:13">
      <c r="A84" s="182"/>
      <c r="B84" s="192"/>
      <c r="C84" s="191" t="s">
        <v>543</v>
      </c>
      <c r="D84" s="43"/>
      <c r="E84" s="184"/>
      <c r="F84" s="183">
        <v>60</v>
      </c>
      <c r="G84" s="184" t="s">
        <v>187</v>
      </c>
      <c r="H84" s="558"/>
      <c r="I84" s="183">
        <f t="shared" si="7"/>
        <v>0</v>
      </c>
      <c r="J84" s="558"/>
      <c r="K84" s="183">
        <f t="shared" si="8"/>
        <v>0</v>
      </c>
      <c r="L84" s="183">
        <f t="shared" si="9"/>
        <v>0</v>
      </c>
      <c r="M84" s="475"/>
    </row>
    <row r="85" spans="1:13">
      <c r="A85" s="182"/>
      <c r="B85" s="192"/>
      <c r="C85" s="191" t="s">
        <v>544</v>
      </c>
      <c r="D85" s="43"/>
      <c r="E85" s="184"/>
      <c r="F85" s="183">
        <v>60</v>
      </c>
      <c r="G85" s="184" t="s">
        <v>187</v>
      </c>
      <c r="H85" s="558"/>
      <c r="I85" s="183">
        <f t="shared" si="7"/>
        <v>0</v>
      </c>
      <c r="J85" s="558"/>
      <c r="K85" s="183">
        <f t="shared" si="8"/>
        <v>0</v>
      </c>
      <c r="L85" s="183">
        <f t="shared" si="9"/>
        <v>0</v>
      </c>
      <c r="M85" s="475"/>
    </row>
    <row r="86" spans="1:13">
      <c r="A86" s="182"/>
      <c r="B86" s="192"/>
      <c r="C86" s="191" t="s">
        <v>545</v>
      </c>
      <c r="D86" s="43"/>
      <c r="E86" s="184"/>
      <c r="F86" s="183">
        <v>60</v>
      </c>
      <c r="G86" s="184" t="s">
        <v>195</v>
      </c>
      <c r="H86" s="558"/>
      <c r="I86" s="183">
        <f t="shared" si="7"/>
        <v>0</v>
      </c>
      <c r="J86" s="558"/>
      <c r="K86" s="183">
        <f t="shared" si="8"/>
        <v>0</v>
      </c>
      <c r="L86" s="183">
        <f t="shared" si="9"/>
        <v>0</v>
      </c>
      <c r="M86" s="475"/>
    </row>
    <row r="87" spans="1:13">
      <c r="A87" s="182"/>
      <c r="B87" s="192"/>
      <c r="C87" s="191" t="s">
        <v>546</v>
      </c>
      <c r="D87" s="43"/>
      <c r="E87" s="184"/>
      <c r="F87" s="183">
        <v>200</v>
      </c>
      <c r="G87" s="184" t="s">
        <v>547</v>
      </c>
      <c r="H87" s="558"/>
      <c r="I87" s="183">
        <f t="shared" si="7"/>
        <v>0</v>
      </c>
      <c r="J87" s="558"/>
      <c r="K87" s="183">
        <f t="shared" si="8"/>
        <v>0</v>
      </c>
      <c r="L87" s="183">
        <f t="shared" si="9"/>
        <v>0</v>
      </c>
      <c r="M87" s="475"/>
    </row>
    <row r="88" spans="1:13">
      <c r="A88" s="182"/>
      <c r="B88" s="192" t="s">
        <v>548</v>
      </c>
      <c r="C88" s="191" t="s">
        <v>549</v>
      </c>
      <c r="D88" s="43"/>
      <c r="E88" s="184"/>
      <c r="F88" s="183">
        <v>2108</v>
      </c>
      <c r="G88" s="184" t="s">
        <v>139</v>
      </c>
      <c r="H88" s="558"/>
      <c r="I88" s="183">
        <f t="shared" si="7"/>
        <v>0</v>
      </c>
      <c r="J88" s="558"/>
      <c r="K88" s="183">
        <f t="shared" si="8"/>
        <v>0</v>
      </c>
      <c r="L88" s="183">
        <f t="shared" si="9"/>
        <v>0</v>
      </c>
      <c r="M88" s="475"/>
    </row>
    <row r="89" spans="1:13">
      <c r="A89" s="182"/>
      <c r="B89" s="192" t="s">
        <v>550</v>
      </c>
      <c r="C89" s="191" t="s">
        <v>551</v>
      </c>
      <c r="D89" s="43"/>
      <c r="E89" s="184"/>
      <c r="F89" s="183">
        <v>800</v>
      </c>
      <c r="G89" s="184" t="s">
        <v>139</v>
      </c>
      <c r="H89" s="558"/>
      <c r="I89" s="183">
        <f t="shared" si="7"/>
        <v>0</v>
      </c>
      <c r="J89" s="558"/>
      <c r="K89" s="183">
        <f t="shared" si="8"/>
        <v>0</v>
      </c>
      <c r="L89" s="183">
        <f t="shared" si="9"/>
        <v>0</v>
      </c>
      <c r="M89" s="475"/>
    </row>
    <row r="90" spans="1:13">
      <c r="A90" s="182"/>
      <c r="B90" s="192" t="s">
        <v>552</v>
      </c>
      <c r="C90" s="191" t="s">
        <v>553</v>
      </c>
      <c r="D90" s="43"/>
      <c r="E90" s="184"/>
      <c r="F90" s="183">
        <v>741</v>
      </c>
      <c r="G90" s="184" t="s">
        <v>187</v>
      </c>
      <c r="H90" s="558"/>
      <c r="I90" s="183">
        <f t="shared" si="7"/>
        <v>0</v>
      </c>
      <c r="J90" s="558"/>
      <c r="K90" s="183">
        <f t="shared" si="8"/>
        <v>0</v>
      </c>
      <c r="L90" s="183">
        <f t="shared" si="9"/>
        <v>0</v>
      </c>
      <c r="M90" s="475"/>
    </row>
    <row r="91" spans="1:13">
      <c r="A91" s="182"/>
      <c r="B91" s="192" t="s">
        <v>554</v>
      </c>
      <c r="C91" s="191" t="s">
        <v>555</v>
      </c>
      <c r="D91" s="43"/>
      <c r="E91" s="184"/>
      <c r="F91" s="183">
        <v>73</v>
      </c>
      <c r="G91" s="184" t="s">
        <v>187</v>
      </c>
      <c r="H91" s="558"/>
      <c r="I91" s="183">
        <f t="shared" si="7"/>
        <v>0</v>
      </c>
      <c r="J91" s="558"/>
      <c r="K91" s="183">
        <f t="shared" si="8"/>
        <v>0</v>
      </c>
      <c r="L91" s="183">
        <f t="shared" si="9"/>
        <v>0</v>
      </c>
      <c r="M91" s="475"/>
    </row>
    <row r="92" spans="1:13" s="373" customFormat="1">
      <c r="A92" s="398"/>
      <c r="B92" s="192" t="s">
        <v>556</v>
      </c>
      <c r="C92" s="402" t="s">
        <v>557</v>
      </c>
      <c r="D92" s="137"/>
      <c r="E92" s="399"/>
      <c r="F92" s="400">
        <v>67</v>
      </c>
      <c r="G92" s="399" t="s">
        <v>187</v>
      </c>
      <c r="H92" s="558"/>
      <c r="I92" s="183">
        <f t="shared" si="7"/>
        <v>0</v>
      </c>
      <c r="J92" s="558"/>
      <c r="K92" s="183">
        <f t="shared" si="8"/>
        <v>0</v>
      </c>
      <c r="L92" s="183">
        <f t="shared" si="9"/>
        <v>0</v>
      </c>
      <c r="M92" s="475"/>
    </row>
    <row r="93" spans="1:13" s="373" customFormat="1">
      <c r="A93" s="398"/>
      <c r="B93" s="192" t="s">
        <v>558</v>
      </c>
      <c r="C93" s="402" t="s">
        <v>559</v>
      </c>
      <c r="D93" s="137"/>
      <c r="E93" s="399"/>
      <c r="F93" s="400">
        <v>73</v>
      </c>
      <c r="G93" s="399" t="s">
        <v>187</v>
      </c>
      <c r="H93" s="558"/>
      <c r="I93" s="183">
        <f t="shared" si="7"/>
        <v>0</v>
      </c>
      <c r="J93" s="558"/>
      <c r="K93" s="183">
        <f t="shared" si="8"/>
        <v>0</v>
      </c>
      <c r="L93" s="183">
        <f t="shared" si="9"/>
        <v>0</v>
      </c>
      <c r="M93" s="475"/>
    </row>
    <row r="94" spans="1:13">
      <c r="A94" s="182"/>
      <c r="B94" s="191"/>
      <c r="C94" s="191"/>
      <c r="D94" s="43"/>
      <c r="E94" s="184"/>
      <c r="F94" s="183"/>
      <c r="G94" s="184"/>
      <c r="H94" s="558"/>
      <c r="I94" s="183"/>
      <c r="J94" s="558"/>
      <c r="K94" s="183"/>
      <c r="L94" s="183"/>
      <c r="M94" s="470"/>
    </row>
    <row r="95" spans="1:13">
      <c r="A95" s="182"/>
      <c r="B95" s="189">
        <v>3.6</v>
      </c>
      <c r="C95" s="190" t="s">
        <v>560</v>
      </c>
      <c r="D95" s="43"/>
      <c r="E95" s="184"/>
      <c r="F95" s="183"/>
      <c r="G95" s="184"/>
      <c r="H95" s="558"/>
      <c r="I95" s="183"/>
      <c r="J95" s="558"/>
      <c r="K95" s="183"/>
      <c r="L95" s="183"/>
      <c r="M95" s="470"/>
    </row>
    <row r="96" spans="1:13">
      <c r="A96" s="193"/>
      <c r="B96" s="192"/>
      <c r="C96" s="652" t="s">
        <v>561</v>
      </c>
      <c r="D96" s="43"/>
      <c r="E96" s="184"/>
      <c r="F96" s="183"/>
      <c r="G96" s="184"/>
      <c r="H96" s="558"/>
      <c r="I96" s="183"/>
      <c r="J96" s="558"/>
      <c r="K96" s="183"/>
      <c r="L96" s="183"/>
      <c r="M96" s="470"/>
    </row>
    <row r="97" spans="1:13">
      <c r="A97" s="193"/>
      <c r="B97" s="192" t="s">
        <v>562</v>
      </c>
      <c r="C97" s="191" t="s">
        <v>563</v>
      </c>
      <c r="D97" s="43"/>
      <c r="E97" s="184"/>
      <c r="F97" s="183">
        <v>10</v>
      </c>
      <c r="G97" s="184" t="s">
        <v>195</v>
      </c>
      <c r="H97" s="558"/>
      <c r="I97" s="183">
        <f t="shared" si="7"/>
        <v>0</v>
      </c>
      <c r="J97" s="558"/>
      <c r="K97" s="183">
        <f t="shared" si="8"/>
        <v>0</v>
      </c>
      <c r="L97" s="183">
        <f t="shared" si="9"/>
        <v>0</v>
      </c>
      <c r="M97" s="475"/>
    </row>
    <row r="98" spans="1:13">
      <c r="A98" s="193"/>
      <c r="B98" s="192" t="s">
        <v>564</v>
      </c>
      <c r="C98" s="191" t="s">
        <v>565</v>
      </c>
      <c r="D98" s="43"/>
      <c r="E98" s="184"/>
      <c r="F98" s="183">
        <v>127</v>
      </c>
      <c r="G98" s="184" t="s">
        <v>195</v>
      </c>
      <c r="H98" s="558"/>
      <c r="I98" s="183">
        <f t="shared" si="7"/>
        <v>0</v>
      </c>
      <c r="J98" s="558"/>
      <c r="K98" s="183">
        <f t="shared" si="8"/>
        <v>0</v>
      </c>
      <c r="L98" s="183">
        <f t="shared" si="9"/>
        <v>0</v>
      </c>
      <c r="M98" s="475"/>
    </row>
    <row r="99" spans="1:13">
      <c r="A99" s="193"/>
      <c r="B99" s="192" t="s">
        <v>566</v>
      </c>
      <c r="C99" s="191" t="s">
        <v>567</v>
      </c>
      <c r="D99" s="43"/>
      <c r="E99" s="184"/>
      <c r="F99" s="183">
        <v>8</v>
      </c>
      <c r="G99" s="184" t="s">
        <v>195</v>
      </c>
      <c r="H99" s="558"/>
      <c r="I99" s="183">
        <f t="shared" si="7"/>
        <v>0</v>
      </c>
      <c r="J99" s="558"/>
      <c r="K99" s="183">
        <f t="shared" si="8"/>
        <v>0</v>
      </c>
      <c r="L99" s="183">
        <f t="shared" si="9"/>
        <v>0</v>
      </c>
      <c r="M99" s="475"/>
    </row>
    <row r="100" spans="1:13">
      <c r="A100" s="193"/>
      <c r="B100" s="192" t="s">
        <v>568</v>
      </c>
      <c r="C100" s="191" t="s">
        <v>569</v>
      </c>
      <c r="D100" s="43"/>
      <c r="E100" s="184"/>
      <c r="F100" s="183">
        <v>26</v>
      </c>
      <c r="G100" s="184" t="s">
        <v>195</v>
      </c>
      <c r="H100" s="558"/>
      <c r="I100" s="183">
        <f t="shared" si="7"/>
        <v>0</v>
      </c>
      <c r="J100" s="558"/>
      <c r="K100" s="183">
        <f t="shared" si="8"/>
        <v>0</v>
      </c>
      <c r="L100" s="183">
        <f t="shared" si="9"/>
        <v>0</v>
      </c>
      <c r="M100" s="475"/>
    </row>
    <row r="101" spans="1:13">
      <c r="A101" s="193"/>
      <c r="B101" s="192" t="s">
        <v>570</v>
      </c>
      <c r="C101" s="191" t="s">
        <v>571</v>
      </c>
      <c r="D101" s="43"/>
      <c r="E101" s="184"/>
      <c r="F101" s="183">
        <v>39</v>
      </c>
      <c r="G101" s="184" t="s">
        <v>195</v>
      </c>
      <c r="H101" s="558"/>
      <c r="I101" s="183">
        <f t="shared" si="7"/>
        <v>0</v>
      </c>
      <c r="J101" s="558"/>
      <c r="K101" s="183">
        <f t="shared" si="8"/>
        <v>0</v>
      </c>
      <c r="L101" s="183">
        <f t="shared" si="9"/>
        <v>0</v>
      </c>
      <c r="M101" s="475"/>
    </row>
    <row r="102" spans="1:13">
      <c r="A102" s="193"/>
      <c r="B102" s="192" t="s">
        <v>572</v>
      </c>
      <c r="C102" s="191" t="s">
        <v>573</v>
      </c>
      <c r="D102" s="43"/>
      <c r="E102" s="184"/>
      <c r="F102" s="183">
        <v>8</v>
      </c>
      <c r="G102" s="184" t="s">
        <v>195</v>
      </c>
      <c r="H102" s="558"/>
      <c r="I102" s="183">
        <f t="shared" si="7"/>
        <v>0</v>
      </c>
      <c r="J102" s="558"/>
      <c r="K102" s="183">
        <f t="shared" si="8"/>
        <v>0</v>
      </c>
      <c r="L102" s="183">
        <f t="shared" si="9"/>
        <v>0</v>
      </c>
      <c r="M102" s="475"/>
    </row>
    <row r="103" spans="1:13">
      <c r="A103" s="193"/>
      <c r="B103" s="192" t="s">
        <v>574</v>
      </c>
      <c r="C103" s="191" t="s">
        <v>575</v>
      </c>
      <c r="D103" s="43"/>
      <c r="E103" s="184"/>
      <c r="F103" s="183">
        <v>1</v>
      </c>
      <c r="G103" s="184" t="s">
        <v>195</v>
      </c>
      <c r="H103" s="558"/>
      <c r="I103" s="183">
        <f t="shared" si="7"/>
        <v>0</v>
      </c>
      <c r="J103" s="558"/>
      <c r="K103" s="183">
        <f t="shared" si="8"/>
        <v>0</v>
      </c>
      <c r="L103" s="183">
        <f t="shared" si="9"/>
        <v>0</v>
      </c>
      <c r="M103" s="475"/>
    </row>
    <row r="104" spans="1:13">
      <c r="A104" s="193"/>
      <c r="B104" s="192" t="s">
        <v>576</v>
      </c>
      <c r="C104" s="191" t="s">
        <v>577</v>
      </c>
      <c r="D104" s="43"/>
      <c r="E104" s="184"/>
      <c r="F104" s="183">
        <v>4</v>
      </c>
      <c r="G104" s="184" t="s">
        <v>195</v>
      </c>
      <c r="H104" s="558"/>
      <c r="I104" s="183">
        <f t="shared" si="7"/>
        <v>0</v>
      </c>
      <c r="J104" s="558"/>
      <c r="K104" s="183">
        <f t="shared" si="8"/>
        <v>0</v>
      </c>
      <c r="L104" s="183">
        <f t="shared" si="9"/>
        <v>0</v>
      </c>
      <c r="M104" s="475"/>
    </row>
    <row r="105" spans="1:13">
      <c r="A105" s="193"/>
      <c r="B105" s="192" t="s">
        <v>578</v>
      </c>
      <c r="C105" s="191" t="s">
        <v>579</v>
      </c>
      <c r="D105" s="43"/>
      <c r="E105" s="184"/>
      <c r="F105" s="183">
        <v>12</v>
      </c>
      <c r="G105" s="184" t="s">
        <v>195</v>
      </c>
      <c r="H105" s="558"/>
      <c r="I105" s="183">
        <f t="shared" si="7"/>
        <v>0</v>
      </c>
      <c r="J105" s="558"/>
      <c r="K105" s="183">
        <f t="shared" si="8"/>
        <v>0</v>
      </c>
      <c r="L105" s="183">
        <f t="shared" si="9"/>
        <v>0</v>
      </c>
      <c r="M105" s="475"/>
    </row>
    <row r="106" spans="1:13">
      <c r="A106" s="193"/>
      <c r="B106" s="192" t="s">
        <v>580</v>
      </c>
      <c r="C106" s="191" t="s">
        <v>581</v>
      </c>
      <c r="D106" s="43"/>
      <c r="E106" s="184"/>
      <c r="F106" s="183">
        <v>1</v>
      </c>
      <c r="G106" s="184" t="s">
        <v>195</v>
      </c>
      <c r="H106" s="558"/>
      <c r="I106" s="183">
        <f t="shared" si="7"/>
        <v>0</v>
      </c>
      <c r="J106" s="558"/>
      <c r="K106" s="183">
        <f t="shared" si="8"/>
        <v>0</v>
      </c>
      <c r="L106" s="183">
        <f t="shared" si="9"/>
        <v>0</v>
      </c>
      <c r="M106" s="475"/>
    </row>
    <row r="107" spans="1:13">
      <c r="A107" s="193"/>
      <c r="B107" s="192" t="s">
        <v>582</v>
      </c>
      <c r="C107" s="653" t="s">
        <v>583</v>
      </c>
      <c r="D107" s="43"/>
      <c r="E107" s="184"/>
      <c r="F107" s="183">
        <v>11</v>
      </c>
      <c r="G107" s="184" t="s">
        <v>195</v>
      </c>
      <c r="H107" s="558"/>
      <c r="I107" s="183">
        <f t="shared" si="7"/>
        <v>0</v>
      </c>
      <c r="J107" s="558"/>
      <c r="K107" s="183">
        <f t="shared" si="8"/>
        <v>0</v>
      </c>
      <c r="L107" s="183">
        <f t="shared" si="9"/>
        <v>0</v>
      </c>
      <c r="M107" s="475"/>
    </row>
    <row r="108" spans="1:13">
      <c r="A108" s="193"/>
      <c r="B108" s="192" t="s">
        <v>584</v>
      </c>
      <c r="C108" s="191" t="s">
        <v>585</v>
      </c>
      <c r="D108" s="43"/>
      <c r="E108" s="184"/>
      <c r="F108" s="183">
        <v>19</v>
      </c>
      <c r="G108" s="184" t="s">
        <v>195</v>
      </c>
      <c r="H108" s="558"/>
      <c r="I108" s="183">
        <f t="shared" si="7"/>
        <v>0</v>
      </c>
      <c r="J108" s="558"/>
      <c r="K108" s="183">
        <f t="shared" si="8"/>
        <v>0</v>
      </c>
      <c r="L108" s="183">
        <f t="shared" si="9"/>
        <v>0</v>
      </c>
      <c r="M108" s="475"/>
    </row>
    <row r="109" spans="1:13">
      <c r="A109" s="193"/>
      <c r="B109" s="192" t="s">
        <v>586</v>
      </c>
      <c r="C109" s="191" t="s">
        <v>587</v>
      </c>
      <c r="D109" s="43"/>
      <c r="E109" s="184"/>
      <c r="F109" s="183">
        <v>7</v>
      </c>
      <c r="G109" s="184" t="s">
        <v>195</v>
      </c>
      <c r="H109" s="558"/>
      <c r="I109" s="183">
        <f t="shared" si="7"/>
        <v>0</v>
      </c>
      <c r="J109" s="558"/>
      <c r="K109" s="183">
        <f t="shared" si="8"/>
        <v>0</v>
      </c>
      <c r="L109" s="183">
        <f t="shared" si="9"/>
        <v>0</v>
      </c>
      <c r="M109" s="475"/>
    </row>
    <row r="110" spans="1:13">
      <c r="A110" s="193"/>
      <c r="B110" s="192" t="s">
        <v>588</v>
      </c>
      <c r="C110" s="191" t="s">
        <v>589</v>
      </c>
      <c r="D110" s="43"/>
      <c r="E110" s="184"/>
      <c r="F110" s="183">
        <v>47</v>
      </c>
      <c r="G110" s="184" t="s">
        <v>195</v>
      </c>
      <c r="H110" s="558"/>
      <c r="I110" s="183">
        <f t="shared" si="7"/>
        <v>0</v>
      </c>
      <c r="J110" s="558"/>
      <c r="K110" s="183">
        <f t="shared" si="8"/>
        <v>0</v>
      </c>
      <c r="L110" s="183">
        <f t="shared" si="9"/>
        <v>0</v>
      </c>
      <c r="M110" s="475"/>
    </row>
    <row r="111" spans="1:13">
      <c r="A111" s="193"/>
      <c r="B111" s="192" t="s">
        <v>590</v>
      </c>
      <c r="C111" s="191" t="s">
        <v>591</v>
      </c>
      <c r="D111" s="43"/>
      <c r="E111" s="184"/>
      <c r="F111" s="183">
        <v>1</v>
      </c>
      <c r="G111" s="184" t="s">
        <v>195</v>
      </c>
      <c r="H111" s="558"/>
      <c r="I111" s="183">
        <f t="shared" si="7"/>
        <v>0</v>
      </c>
      <c r="J111" s="558"/>
      <c r="K111" s="183">
        <f t="shared" si="8"/>
        <v>0</v>
      </c>
      <c r="L111" s="183">
        <f t="shared" si="9"/>
        <v>0</v>
      </c>
      <c r="M111" s="475"/>
    </row>
    <row r="112" spans="1:13">
      <c r="A112" s="193"/>
      <c r="B112" s="192"/>
      <c r="C112" s="652" t="s">
        <v>592</v>
      </c>
      <c r="D112" s="43"/>
      <c r="E112" s="184"/>
      <c r="F112" s="183"/>
      <c r="G112" s="184"/>
      <c r="H112" s="558"/>
      <c r="I112" s="183"/>
      <c r="J112" s="558"/>
      <c r="K112" s="183"/>
      <c r="L112" s="183"/>
      <c r="M112" s="470"/>
    </row>
    <row r="113" spans="1:13">
      <c r="A113" s="193"/>
      <c r="B113" s="192" t="s">
        <v>593</v>
      </c>
      <c r="C113" s="191" t="s">
        <v>594</v>
      </c>
      <c r="D113" s="43"/>
      <c r="E113" s="184"/>
      <c r="F113" s="183">
        <v>1680</v>
      </c>
      <c r="G113" s="184" t="s">
        <v>595</v>
      </c>
      <c r="H113" s="558"/>
      <c r="I113" s="183">
        <f t="shared" si="7"/>
        <v>0</v>
      </c>
      <c r="J113" s="558"/>
      <c r="K113" s="183">
        <f t="shared" si="8"/>
        <v>0</v>
      </c>
      <c r="L113" s="183">
        <f t="shared" si="9"/>
        <v>0</v>
      </c>
      <c r="M113" s="475"/>
    </row>
    <row r="114" spans="1:13">
      <c r="A114" s="193"/>
      <c r="B114" s="189">
        <v>3.7</v>
      </c>
      <c r="C114" s="190" t="s">
        <v>596</v>
      </c>
      <c r="D114" s="43"/>
      <c r="E114" s="184"/>
      <c r="F114" s="183"/>
      <c r="G114" s="184"/>
      <c r="H114" s="558"/>
      <c r="I114" s="183"/>
      <c r="J114" s="558"/>
      <c r="K114" s="183"/>
      <c r="L114" s="183"/>
      <c r="M114" s="470"/>
    </row>
    <row r="115" spans="1:13">
      <c r="A115" s="193"/>
      <c r="B115" s="192" t="s">
        <v>597</v>
      </c>
      <c r="C115" s="191" t="s">
        <v>598</v>
      </c>
      <c r="D115" s="43"/>
      <c r="E115" s="184"/>
      <c r="F115" s="183">
        <v>2994</v>
      </c>
      <c r="G115" s="184" t="s">
        <v>595</v>
      </c>
      <c r="H115" s="558"/>
      <c r="I115" s="183">
        <f t="shared" si="7"/>
        <v>0</v>
      </c>
      <c r="J115" s="558"/>
      <c r="K115" s="183">
        <f t="shared" si="8"/>
        <v>0</v>
      </c>
      <c r="L115" s="183">
        <f t="shared" si="9"/>
        <v>0</v>
      </c>
      <c r="M115" s="475"/>
    </row>
    <row r="116" spans="1:13">
      <c r="A116" s="193"/>
      <c r="B116" s="191"/>
      <c r="C116" s="191"/>
      <c r="D116" s="43"/>
      <c r="E116" s="184"/>
      <c r="F116" s="183"/>
      <c r="G116" s="184"/>
      <c r="H116" s="558"/>
      <c r="I116" s="183"/>
      <c r="J116" s="558"/>
      <c r="K116" s="183"/>
      <c r="L116" s="183"/>
      <c r="M116" s="470"/>
    </row>
    <row r="117" spans="1:13" s="28" customFormat="1">
      <c r="A117" s="182"/>
      <c r="B117" s="189">
        <v>3.8</v>
      </c>
      <c r="C117" s="190" t="s">
        <v>599</v>
      </c>
      <c r="D117" s="99"/>
      <c r="E117" s="194"/>
      <c r="F117" s="183"/>
      <c r="G117" s="184"/>
      <c r="H117" s="558"/>
      <c r="I117" s="183"/>
      <c r="J117" s="558"/>
      <c r="K117" s="183"/>
      <c r="L117" s="183"/>
      <c r="M117" s="651"/>
    </row>
    <row r="118" spans="1:13">
      <c r="A118" s="193"/>
      <c r="B118" s="192"/>
      <c r="C118" s="652" t="s">
        <v>600</v>
      </c>
      <c r="D118" s="43"/>
      <c r="E118" s="184"/>
      <c r="F118" s="183"/>
      <c r="G118" s="184"/>
      <c r="H118" s="558"/>
      <c r="I118" s="183"/>
      <c r="J118" s="558"/>
      <c r="K118" s="183"/>
      <c r="L118" s="183"/>
      <c r="M118" s="470"/>
    </row>
    <row r="119" spans="1:13">
      <c r="A119" s="193"/>
      <c r="B119" s="192" t="s">
        <v>601</v>
      </c>
      <c r="C119" s="191" t="s">
        <v>602</v>
      </c>
      <c r="D119" s="43"/>
      <c r="E119" s="184"/>
      <c r="F119" s="183">
        <v>1</v>
      </c>
      <c r="G119" s="184" t="s">
        <v>195</v>
      </c>
      <c r="H119" s="558"/>
      <c r="I119" s="183">
        <f t="shared" si="7"/>
        <v>0</v>
      </c>
      <c r="J119" s="558"/>
      <c r="K119" s="183">
        <f t="shared" si="8"/>
        <v>0</v>
      </c>
      <c r="L119" s="183">
        <f t="shared" si="9"/>
        <v>0</v>
      </c>
      <c r="M119" s="475"/>
    </row>
    <row r="120" spans="1:13">
      <c r="A120" s="193"/>
      <c r="B120" s="192" t="s">
        <v>603</v>
      </c>
      <c r="C120" s="191" t="s">
        <v>604</v>
      </c>
      <c r="D120" s="43"/>
      <c r="E120" s="184"/>
      <c r="F120" s="183">
        <v>1</v>
      </c>
      <c r="G120" s="184" t="s">
        <v>195</v>
      </c>
      <c r="H120" s="558"/>
      <c r="I120" s="183">
        <f t="shared" si="7"/>
        <v>0</v>
      </c>
      <c r="J120" s="558"/>
      <c r="K120" s="183">
        <f t="shared" si="8"/>
        <v>0</v>
      </c>
      <c r="L120" s="183">
        <f t="shared" si="9"/>
        <v>0</v>
      </c>
      <c r="M120" s="475"/>
    </row>
    <row r="121" spans="1:13">
      <c r="A121" s="193"/>
      <c r="B121" s="192" t="s">
        <v>605</v>
      </c>
      <c r="C121" s="191" t="s">
        <v>606</v>
      </c>
      <c r="D121" s="43"/>
      <c r="E121" s="184"/>
      <c r="F121" s="183">
        <v>1</v>
      </c>
      <c r="G121" s="184" t="s">
        <v>195</v>
      </c>
      <c r="H121" s="558"/>
      <c r="I121" s="183">
        <f t="shared" si="7"/>
        <v>0</v>
      </c>
      <c r="J121" s="558"/>
      <c r="K121" s="183">
        <f t="shared" si="8"/>
        <v>0</v>
      </c>
      <c r="L121" s="183">
        <f t="shared" si="9"/>
        <v>0</v>
      </c>
      <c r="M121" s="475"/>
    </row>
    <row r="122" spans="1:13">
      <c r="A122" s="193"/>
      <c r="B122" s="192" t="s">
        <v>607</v>
      </c>
      <c r="C122" s="191" t="s">
        <v>608</v>
      </c>
      <c r="D122" s="43"/>
      <c r="E122" s="184"/>
      <c r="F122" s="183">
        <v>1</v>
      </c>
      <c r="G122" s="184" t="s">
        <v>195</v>
      </c>
      <c r="H122" s="558"/>
      <c r="I122" s="183">
        <f t="shared" si="7"/>
        <v>0</v>
      </c>
      <c r="J122" s="558"/>
      <c r="K122" s="183">
        <f t="shared" si="8"/>
        <v>0</v>
      </c>
      <c r="L122" s="183">
        <f t="shared" si="9"/>
        <v>0</v>
      </c>
      <c r="M122" s="475"/>
    </row>
    <row r="123" spans="1:13">
      <c r="A123" s="193"/>
      <c r="B123" s="192" t="s">
        <v>609</v>
      </c>
      <c r="C123" s="191" t="s">
        <v>610</v>
      </c>
      <c r="D123" s="43"/>
      <c r="E123" s="184"/>
      <c r="F123" s="183">
        <v>1</v>
      </c>
      <c r="G123" s="184" t="s">
        <v>195</v>
      </c>
      <c r="H123" s="558"/>
      <c r="I123" s="183">
        <f t="shared" si="7"/>
        <v>0</v>
      </c>
      <c r="J123" s="558"/>
      <c r="K123" s="183">
        <f t="shared" si="8"/>
        <v>0</v>
      </c>
      <c r="L123" s="183">
        <f t="shared" si="9"/>
        <v>0</v>
      </c>
      <c r="M123" s="475"/>
    </row>
    <row r="124" spans="1:13">
      <c r="A124" s="193"/>
      <c r="B124" s="192" t="s">
        <v>611</v>
      </c>
      <c r="C124" s="191" t="s">
        <v>612</v>
      </c>
      <c r="D124" s="43"/>
      <c r="E124" s="184"/>
      <c r="F124" s="183">
        <v>1</v>
      </c>
      <c r="G124" s="184" t="s">
        <v>195</v>
      </c>
      <c r="H124" s="558"/>
      <c r="I124" s="183">
        <f t="shared" si="7"/>
        <v>0</v>
      </c>
      <c r="J124" s="558"/>
      <c r="K124" s="183">
        <f t="shared" si="8"/>
        <v>0</v>
      </c>
      <c r="L124" s="183">
        <f t="shared" si="9"/>
        <v>0</v>
      </c>
      <c r="M124" s="475"/>
    </row>
    <row r="125" spans="1:13">
      <c r="A125" s="193"/>
      <c r="B125" s="192" t="s">
        <v>613</v>
      </c>
      <c r="C125" s="191" t="s">
        <v>614</v>
      </c>
      <c r="D125" s="43"/>
      <c r="E125" s="184"/>
      <c r="F125" s="183">
        <v>1</v>
      </c>
      <c r="G125" s="184" t="s">
        <v>195</v>
      </c>
      <c r="H125" s="558"/>
      <c r="I125" s="183">
        <f t="shared" si="7"/>
        <v>0</v>
      </c>
      <c r="J125" s="558"/>
      <c r="K125" s="183">
        <f t="shared" si="8"/>
        <v>0</v>
      </c>
      <c r="L125" s="183">
        <f t="shared" si="9"/>
        <v>0</v>
      </c>
      <c r="M125" s="475"/>
    </row>
    <row r="126" spans="1:13">
      <c r="A126" s="193"/>
      <c r="B126" s="192"/>
      <c r="C126" s="652" t="s">
        <v>615</v>
      </c>
      <c r="D126" s="43"/>
      <c r="E126" s="184"/>
      <c r="F126" s="183"/>
      <c r="G126" s="184"/>
      <c r="H126" s="558"/>
      <c r="I126" s="183"/>
      <c r="J126" s="558"/>
      <c r="K126" s="183"/>
      <c r="L126" s="183"/>
      <c r="M126" s="470"/>
    </row>
    <row r="127" spans="1:13">
      <c r="A127" s="193"/>
      <c r="B127" s="192" t="s">
        <v>616</v>
      </c>
      <c r="C127" s="191" t="s">
        <v>602</v>
      </c>
      <c r="D127" s="43"/>
      <c r="E127" s="184"/>
      <c r="F127" s="183">
        <v>11</v>
      </c>
      <c r="G127" s="184" t="s">
        <v>195</v>
      </c>
      <c r="H127" s="558"/>
      <c r="I127" s="183">
        <f t="shared" si="7"/>
        <v>0</v>
      </c>
      <c r="J127" s="558"/>
      <c r="K127" s="183">
        <f t="shared" si="8"/>
        <v>0</v>
      </c>
      <c r="L127" s="183">
        <f t="shared" si="9"/>
        <v>0</v>
      </c>
      <c r="M127" s="475"/>
    </row>
    <row r="128" spans="1:13">
      <c r="A128" s="193"/>
      <c r="B128" s="192" t="s">
        <v>617</v>
      </c>
      <c r="C128" s="191" t="s">
        <v>604</v>
      </c>
      <c r="D128" s="43"/>
      <c r="E128" s="184"/>
      <c r="F128" s="183">
        <v>11</v>
      </c>
      <c r="G128" s="184" t="s">
        <v>195</v>
      </c>
      <c r="H128" s="558"/>
      <c r="I128" s="183">
        <f t="shared" si="7"/>
        <v>0</v>
      </c>
      <c r="J128" s="558"/>
      <c r="K128" s="183">
        <f t="shared" si="8"/>
        <v>0</v>
      </c>
      <c r="L128" s="183">
        <f t="shared" si="9"/>
        <v>0</v>
      </c>
      <c r="M128" s="475"/>
    </row>
    <row r="129" spans="1:13">
      <c r="A129" s="193"/>
      <c r="B129" s="192" t="s">
        <v>618</v>
      </c>
      <c r="C129" s="191" t="s">
        <v>606</v>
      </c>
      <c r="D129" s="43"/>
      <c r="E129" s="184"/>
      <c r="F129" s="183">
        <v>11</v>
      </c>
      <c r="G129" s="184" t="s">
        <v>195</v>
      </c>
      <c r="H129" s="558"/>
      <c r="I129" s="183">
        <f t="shared" si="7"/>
        <v>0</v>
      </c>
      <c r="J129" s="558"/>
      <c r="K129" s="183">
        <f t="shared" si="8"/>
        <v>0</v>
      </c>
      <c r="L129" s="183">
        <f t="shared" si="9"/>
        <v>0</v>
      </c>
      <c r="M129" s="475"/>
    </row>
    <row r="130" spans="1:13">
      <c r="A130" s="193"/>
      <c r="B130" s="192" t="s">
        <v>619</v>
      </c>
      <c r="C130" s="191" t="s">
        <v>608</v>
      </c>
      <c r="D130" s="43"/>
      <c r="E130" s="184"/>
      <c r="F130" s="183">
        <v>11</v>
      </c>
      <c r="G130" s="184" t="s">
        <v>195</v>
      </c>
      <c r="H130" s="558"/>
      <c r="I130" s="183">
        <f t="shared" si="7"/>
        <v>0</v>
      </c>
      <c r="J130" s="558"/>
      <c r="K130" s="183">
        <f t="shared" si="8"/>
        <v>0</v>
      </c>
      <c r="L130" s="183">
        <f t="shared" si="9"/>
        <v>0</v>
      </c>
      <c r="M130" s="475"/>
    </row>
    <row r="131" spans="1:13">
      <c r="A131" s="193"/>
      <c r="B131" s="192" t="s">
        <v>620</v>
      </c>
      <c r="C131" s="191" t="s">
        <v>610</v>
      </c>
      <c r="D131" s="43"/>
      <c r="E131" s="184"/>
      <c r="F131" s="183">
        <v>11</v>
      </c>
      <c r="G131" s="184" t="s">
        <v>195</v>
      </c>
      <c r="H131" s="558"/>
      <c r="I131" s="183">
        <f t="shared" si="7"/>
        <v>0</v>
      </c>
      <c r="J131" s="558"/>
      <c r="K131" s="183">
        <f t="shared" si="8"/>
        <v>0</v>
      </c>
      <c r="L131" s="183">
        <f t="shared" si="9"/>
        <v>0</v>
      </c>
      <c r="M131" s="475"/>
    </row>
    <row r="132" spans="1:13">
      <c r="A132" s="193"/>
      <c r="B132" s="192" t="s">
        <v>621</v>
      </c>
      <c r="C132" s="191" t="s">
        <v>612</v>
      </c>
      <c r="D132" s="43"/>
      <c r="E132" s="184"/>
      <c r="F132" s="183">
        <v>11</v>
      </c>
      <c r="G132" s="184" t="s">
        <v>195</v>
      </c>
      <c r="H132" s="558"/>
      <c r="I132" s="183">
        <f t="shared" si="7"/>
        <v>0</v>
      </c>
      <c r="J132" s="558"/>
      <c r="K132" s="183">
        <f t="shared" si="8"/>
        <v>0</v>
      </c>
      <c r="L132" s="183">
        <f t="shared" si="9"/>
        <v>0</v>
      </c>
      <c r="M132" s="475"/>
    </row>
    <row r="133" spans="1:13">
      <c r="A133" s="193"/>
      <c r="B133" s="192" t="s">
        <v>622</v>
      </c>
      <c r="C133" s="191" t="s">
        <v>623</v>
      </c>
      <c r="D133" s="43"/>
      <c r="E133" s="184"/>
      <c r="F133" s="183">
        <v>11</v>
      </c>
      <c r="G133" s="184" t="s">
        <v>195</v>
      </c>
      <c r="H133" s="558"/>
      <c r="I133" s="183">
        <f t="shared" si="7"/>
        <v>0</v>
      </c>
      <c r="J133" s="558"/>
      <c r="K133" s="183">
        <f t="shared" si="8"/>
        <v>0</v>
      </c>
      <c r="L133" s="183">
        <f t="shared" si="9"/>
        <v>0</v>
      </c>
      <c r="M133" s="475"/>
    </row>
    <row r="134" spans="1:13">
      <c r="A134" s="193"/>
      <c r="B134" s="192" t="s">
        <v>624</v>
      </c>
      <c r="C134" s="191" t="s">
        <v>625</v>
      </c>
      <c r="D134" s="43"/>
      <c r="E134" s="184"/>
      <c r="F134" s="183">
        <v>22</v>
      </c>
      <c r="G134" s="184" t="s">
        <v>195</v>
      </c>
      <c r="H134" s="558"/>
      <c r="I134" s="183">
        <f t="shared" si="7"/>
        <v>0</v>
      </c>
      <c r="J134" s="558"/>
      <c r="K134" s="183">
        <f t="shared" si="8"/>
        <v>0</v>
      </c>
      <c r="L134" s="183">
        <f t="shared" si="9"/>
        <v>0</v>
      </c>
      <c r="M134" s="475"/>
    </row>
    <row r="135" spans="1:13">
      <c r="A135" s="193"/>
      <c r="B135" s="192" t="s">
        <v>626</v>
      </c>
      <c r="C135" s="191" t="s">
        <v>614</v>
      </c>
      <c r="D135" s="43"/>
      <c r="E135" s="184"/>
      <c r="F135" s="183">
        <v>11</v>
      </c>
      <c r="G135" s="184" t="s">
        <v>195</v>
      </c>
      <c r="H135" s="558"/>
      <c r="I135" s="183">
        <f t="shared" si="7"/>
        <v>0</v>
      </c>
      <c r="J135" s="558"/>
      <c r="K135" s="183">
        <f t="shared" si="8"/>
        <v>0</v>
      </c>
      <c r="L135" s="183">
        <f t="shared" si="9"/>
        <v>0</v>
      </c>
      <c r="M135" s="475"/>
    </row>
    <row r="136" spans="1:13">
      <c r="A136" s="193"/>
      <c r="B136" s="192"/>
      <c r="C136" s="652" t="s">
        <v>627</v>
      </c>
      <c r="D136" s="43"/>
      <c r="E136" s="184"/>
      <c r="F136" s="183"/>
      <c r="G136" s="184"/>
      <c r="H136" s="558"/>
      <c r="I136" s="183"/>
      <c r="J136" s="558"/>
      <c r="K136" s="183"/>
      <c r="L136" s="183"/>
      <c r="M136" s="470"/>
    </row>
    <row r="137" spans="1:13">
      <c r="A137" s="193"/>
      <c r="B137" s="192" t="s">
        <v>628</v>
      </c>
      <c r="C137" s="191" t="s">
        <v>629</v>
      </c>
      <c r="D137" s="43"/>
      <c r="E137" s="184"/>
      <c r="F137" s="183">
        <v>79</v>
      </c>
      <c r="G137" s="184" t="s">
        <v>195</v>
      </c>
      <c r="H137" s="558"/>
      <c r="I137" s="183">
        <f t="shared" si="7"/>
        <v>0</v>
      </c>
      <c r="J137" s="558"/>
      <c r="K137" s="183">
        <f t="shared" si="8"/>
        <v>0</v>
      </c>
      <c r="L137" s="183">
        <f t="shared" si="9"/>
        <v>0</v>
      </c>
      <c r="M137" s="475"/>
    </row>
    <row r="138" spans="1:13">
      <c r="A138" s="193"/>
      <c r="B138" s="192" t="s">
        <v>630</v>
      </c>
      <c r="C138" s="191" t="s">
        <v>604</v>
      </c>
      <c r="D138" s="43"/>
      <c r="E138" s="184"/>
      <c r="F138" s="183">
        <v>152</v>
      </c>
      <c r="G138" s="184" t="s">
        <v>195</v>
      </c>
      <c r="H138" s="558"/>
      <c r="I138" s="183">
        <f t="shared" si="7"/>
        <v>0</v>
      </c>
      <c r="J138" s="558"/>
      <c r="K138" s="183">
        <f t="shared" si="8"/>
        <v>0</v>
      </c>
      <c r="L138" s="183">
        <f t="shared" si="9"/>
        <v>0</v>
      </c>
      <c r="M138" s="475"/>
    </row>
    <row r="139" spans="1:13">
      <c r="A139" s="193"/>
      <c r="B139" s="192" t="s">
        <v>631</v>
      </c>
      <c r="C139" s="191" t="s">
        <v>606</v>
      </c>
      <c r="D139" s="43"/>
      <c r="E139" s="184"/>
      <c r="F139" s="183">
        <v>152</v>
      </c>
      <c r="G139" s="184" t="s">
        <v>195</v>
      </c>
      <c r="H139" s="558"/>
      <c r="I139" s="183">
        <f t="shared" si="7"/>
        <v>0</v>
      </c>
      <c r="J139" s="558"/>
      <c r="K139" s="183">
        <f t="shared" si="8"/>
        <v>0</v>
      </c>
      <c r="L139" s="183">
        <f t="shared" si="9"/>
        <v>0</v>
      </c>
      <c r="M139" s="475"/>
    </row>
    <row r="140" spans="1:13">
      <c r="A140" s="193"/>
      <c r="B140" s="192" t="s">
        <v>632</v>
      </c>
      <c r="C140" s="191" t="s">
        <v>633</v>
      </c>
      <c r="D140" s="43"/>
      <c r="E140" s="184"/>
      <c r="F140" s="183">
        <v>73</v>
      </c>
      <c r="G140" s="184" t="s">
        <v>195</v>
      </c>
      <c r="H140" s="558"/>
      <c r="I140" s="183">
        <f t="shared" si="7"/>
        <v>0</v>
      </c>
      <c r="J140" s="558"/>
      <c r="K140" s="183">
        <f t="shared" si="8"/>
        <v>0</v>
      </c>
      <c r="L140" s="183">
        <f t="shared" si="9"/>
        <v>0</v>
      </c>
      <c r="M140" s="475"/>
    </row>
    <row r="141" spans="1:13" s="373" customFormat="1">
      <c r="A141" s="477"/>
      <c r="B141" s="192" t="s">
        <v>634</v>
      </c>
      <c r="C141" s="402" t="s">
        <v>635</v>
      </c>
      <c r="D141" s="646"/>
      <c r="E141" s="647"/>
      <c r="F141" s="400">
        <v>158</v>
      </c>
      <c r="G141" s="399" t="s">
        <v>195</v>
      </c>
      <c r="H141" s="558"/>
      <c r="I141" s="183">
        <f t="shared" si="7"/>
        <v>0</v>
      </c>
      <c r="J141" s="558"/>
      <c r="K141" s="183">
        <f t="shared" si="8"/>
        <v>0</v>
      </c>
      <c r="L141" s="183">
        <f t="shared" si="9"/>
        <v>0</v>
      </c>
      <c r="M141" s="413"/>
    </row>
    <row r="142" spans="1:13" s="373" customFormat="1">
      <c r="A142" s="477"/>
      <c r="B142" s="403"/>
      <c r="C142" s="402" t="s">
        <v>636</v>
      </c>
      <c r="D142" s="137"/>
      <c r="E142" s="399"/>
      <c r="F142" s="400"/>
      <c r="G142" s="399"/>
      <c r="H142" s="558"/>
      <c r="I142" s="183"/>
      <c r="J142" s="558"/>
      <c r="K142" s="183"/>
      <c r="L142" s="183"/>
      <c r="M142" s="479"/>
    </row>
    <row r="143" spans="1:13" s="373" customFormat="1">
      <c r="A143" s="477"/>
      <c r="B143" s="192" t="s">
        <v>637</v>
      </c>
      <c r="C143" s="402" t="s">
        <v>638</v>
      </c>
      <c r="D143" s="646"/>
      <c r="E143" s="647"/>
      <c r="F143" s="400">
        <v>56</v>
      </c>
      <c r="G143" s="399" t="s">
        <v>195</v>
      </c>
      <c r="H143" s="558"/>
      <c r="I143" s="183">
        <f t="shared" ref="I143:I205" si="10">F143*H143</f>
        <v>0</v>
      </c>
      <c r="J143" s="558"/>
      <c r="K143" s="183">
        <f t="shared" si="8"/>
        <v>0</v>
      </c>
      <c r="L143" s="183">
        <f t="shared" si="9"/>
        <v>0</v>
      </c>
      <c r="M143" s="413"/>
    </row>
    <row r="144" spans="1:13" s="373" customFormat="1">
      <c r="A144" s="477"/>
      <c r="B144" s="192"/>
      <c r="C144" s="402" t="s">
        <v>639</v>
      </c>
      <c r="D144" s="646"/>
      <c r="E144" s="647"/>
      <c r="F144" s="400"/>
      <c r="G144" s="399"/>
      <c r="H144" s="558"/>
      <c r="I144" s="183"/>
      <c r="J144" s="558"/>
      <c r="K144" s="183"/>
      <c r="L144" s="183"/>
      <c r="M144" s="413"/>
    </row>
    <row r="145" spans="1:13">
      <c r="A145" s="193"/>
      <c r="B145" s="192" t="s">
        <v>640</v>
      </c>
      <c r="C145" s="402" t="s">
        <v>641</v>
      </c>
      <c r="D145" s="43"/>
      <c r="E145" s="184"/>
      <c r="F145" s="183">
        <v>76</v>
      </c>
      <c r="G145" s="184" t="s">
        <v>187</v>
      </c>
      <c r="H145" s="558"/>
      <c r="I145" s="183">
        <f t="shared" si="10"/>
        <v>0</v>
      </c>
      <c r="J145" s="558"/>
      <c r="K145" s="183">
        <f t="shared" ref="K145:K208" si="11">J145*F145</f>
        <v>0</v>
      </c>
      <c r="L145" s="183">
        <f t="shared" ref="L145:L208" si="12">K145+I145</f>
        <v>0</v>
      </c>
      <c r="M145" s="475"/>
    </row>
    <row r="146" spans="1:13">
      <c r="A146" s="193"/>
      <c r="B146" s="192" t="s">
        <v>642</v>
      </c>
      <c r="C146" s="402" t="s">
        <v>643</v>
      </c>
      <c r="D146" s="43"/>
      <c r="E146" s="184"/>
      <c r="F146" s="183">
        <v>96</v>
      </c>
      <c r="G146" s="184" t="s">
        <v>187</v>
      </c>
      <c r="H146" s="558"/>
      <c r="I146" s="183">
        <f t="shared" si="10"/>
        <v>0</v>
      </c>
      <c r="J146" s="558"/>
      <c r="K146" s="183">
        <f t="shared" si="11"/>
        <v>0</v>
      </c>
      <c r="L146" s="183">
        <f t="shared" si="12"/>
        <v>0</v>
      </c>
      <c r="M146" s="475"/>
    </row>
    <row r="147" spans="1:13">
      <c r="A147" s="193"/>
      <c r="B147" s="192" t="s">
        <v>644</v>
      </c>
      <c r="C147" s="191" t="s">
        <v>612</v>
      </c>
      <c r="D147" s="43"/>
      <c r="E147" s="184"/>
      <c r="F147" s="183">
        <v>79</v>
      </c>
      <c r="G147" s="184" t="s">
        <v>195</v>
      </c>
      <c r="H147" s="558"/>
      <c r="I147" s="183">
        <f t="shared" si="10"/>
        <v>0</v>
      </c>
      <c r="J147" s="558"/>
      <c r="K147" s="183">
        <f t="shared" si="11"/>
        <v>0</v>
      </c>
      <c r="L147" s="183">
        <f t="shared" si="12"/>
        <v>0</v>
      </c>
      <c r="M147" s="475"/>
    </row>
    <row r="148" spans="1:13">
      <c r="A148" s="193"/>
      <c r="B148" s="192" t="s">
        <v>645</v>
      </c>
      <c r="C148" s="191" t="s">
        <v>646</v>
      </c>
      <c r="D148" s="43"/>
      <c r="E148" s="184"/>
      <c r="F148" s="183">
        <v>76</v>
      </c>
      <c r="G148" s="184" t="s">
        <v>187</v>
      </c>
      <c r="H148" s="558"/>
      <c r="I148" s="183">
        <f t="shared" si="10"/>
        <v>0</v>
      </c>
      <c r="J148" s="558"/>
      <c r="K148" s="183">
        <f t="shared" si="11"/>
        <v>0</v>
      </c>
      <c r="L148" s="183">
        <f t="shared" si="12"/>
        <v>0</v>
      </c>
      <c r="M148" s="475"/>
    </row>
    <row r="149" spans="1:13">
      <c r="A149" s="193"/>
      <c r="B149" s="192" t="s">
        <v>647</v>
      </c>
      <c r="C149" s="191" t="s">
        <v>648</v>
      </c>
      <c r="D149" s="43"/>
      <c r="E149" s="184"/>
      <c r="F149" s="183">
        <v>4</v>
      </c>
      <c r="G149" s="184" t="s">
        <v>195</v>
      </c>
      <c r="H149" s="558"/>
      <c r="I149" s="183">
        <f t="shared" si="10"/>
        <v>0</v>
      </c>
      <c r="J149" s="558"/>
      <c r="K149" s="183">
        <f t="shared" si="11"/>
        <v>0</v>
      </c>
      <c r="L149" s="183">
        <f t="shared" si="12"/>
        <v>0</v>
      </c>
      <c r="M149" s="475"/>
    </row>
    <row r="150" spans="1:13">
      <c r="A150" s="193"/>
      <c r="B150" s="192" t="s">
        <v>649</v>
      </c>
      <c r="C150" s="191" t="s">
        <v>650</v>
      </c>
      <c r="D150" s="43"/>
      <c r="E150" s="184"/>
      <c r="F150" s="183">
        <v>4</v>
      </c>
      <c r="G150" s="184" t="s">
        <v>195</v>
      </c>
      <c r="H150" s="558"/>
      <c r="I150" s="183">
        <f t="shared" si="10"/>
        <v>0</v>
      </c>
      <c r="J150" s="558"/>
      <c r="K150" s="183">
        <f t="shared" si="11"/>
        <v>0</v>
      </c>
      <c r="L150" s="183">
        <f t="shared" si="12"/>
        <v>0</v>
      </c>
      <c r="M150" s="475"/>
    </row>
    <row r="151" spans="1:13">
      <c r="A151" s="193"/>
      <c r="B151" s="192" t="s">
        <v>651</v>
      </c>
      <c r="C151" s="191" t="s">
        <v>614</v>
      </c>
      <c r="D151" s="43"/>
      <c r="E151" s="184"/>
      <c r="F151" s="183">
        <v>175</v>
      </c>
      <c r="G151" s="184" t="s">
        <v>195</v>
      </c>
      <c r="H151" s="558"/>
      <c r="I151" s="183">
        <f t="shared" si="10"/>
        <v>0</v>
      </c>
      <c r="J151" s="558"/>
      <c r="K151" s="183">
        <f t="shared" si="11"/>
        <v>0</v>
      </c>
      <c r="L151" s="183">
        <f t="shared" si="12"/>
        <v>0</v>
      </c>
      <c r="M151" s="475"/>
    </row>
    <row r="152" spans="1:13">
      <c r="A152" s="193"/>
      <c r="B152" s="192"/>
      <c r="C152" s="652" t="s">
        <v>652</v>
      </c>
      <c r="D152" s="43"/>
      <c r="E152" s="184"/>
      <c r="F152" s="183"/>
      <c r="G152" s="184"/>
      <c r="H152" s="558"/>
      <c r="I152" s="183"/>
      <c r="J152" s="558"/>
      <c r="K152" s="183"/>
      <c r="L152" s="183"/>
      <c r="M152" s="470"/>
    </row>
    <row r="153" spans="1:13">
      <c r="A153" s="193"/>
      <c r="B153" s="192" t="s">
        <v>653</v>
      </c>
      <c r="C153" s="191" t="s">
        <v>654</v>
      </c>
      <c r="D153" s="43"/>
      <c r="E153" s="184"/>
      <c r="F153" s="183">
        <v>6</v>
      </c>
      <c r="G153" s="184" t="s">
        <v>195</v>
      </c>
      <c r="H153" s="558"/>
      <c r="I153" s="183">
        <f t="shared" si="10"/>
        <v>0</v>
      </c>
      <c r="J153" s="558"/>
      <c r="K153" s="183">
        <f t="shared" si="11"/>
        <v>0</v>
      </c>
      <c r="L153" s="183">
        <f t="shared" si="12"/>
        <v>0</v>
      </c>
      <c r="M153" s="475"/>
    </row>
    <row r="154" spans="1:13">
      <c r="A154" s="193"/>
      <c r="B154" s="192" t="s">
        <v>655</v>
      </c>
      <c r="C154" s="191" t="s">
        <v>614</v>
      </c>
      <c r="D154" s="43"/>
      <c r="E154" s="184"/>
      <c r="F154" s="183">
        <v>6</v>
      </c>
      <c r="G154" s="184" t="s">
        <v>195</v>
      </c>
      <c r="H154" s="558"/>
      <c r="I154" s="183">
        <f t="shared" si="10"/>
        <v>0</v>
      </c>
      <c r="J154" s="558"/>
      <c r="K154" s="183">
        <f t="shared" si="11"/>
        <v>0</v>
      </c>
      <c r="L154" s="183">
        <f t="shared" si="12"/>
        <v>0</v>
      </c>
      <c r="M154" s="475"/>
    </row>
    <row r="155" spans="1:13">
      <c r="A155" s="193"/>
      <c r="B155" s="192" t="s">
        <v>656</v>
      </c>
      <c r="C155" s="191" t="s">
        <v>657</v>
      </c>
      <c r="D155" s="43"/>
      <c r="E155" s="184"/>
      <c r="F155" s="183">
        <v>6</v>
      </c>
      <c r="G155" s="184" t="s">
        <v>195</v>
      </c>
      <c r="H155" s="558"/>
      <c r="I155" s="183">
        <f t="shared" si="10"/>
        <v>0</v>
      </c>
      <c r="J155" s="558"/>
      <c r="K155" s="183">
        <f t="shared" si="11"/>
        <v>0</v>
      </c>
      <c r="L155" s="183">
        <f t="shared" si="12"/>
        <v>0</v>
      </c>
      <c r="M155" s="475"/>
    </row>
    <row r="156" spans="1:13">
      <c r="A156" s="182"/>
      <c r="B156" s="189"/>
      <c r="C156" s="190"/>
      <c r="D156" s="99"/>
      <c r="E156" s="194"/>
      <c r="F156" s="183"/>
      <c r="G156" s="184"/>
      <c r="H156" s="558"/>
      <c r="I156" s="183"/>
      <c r="J156" s="558"/>
      <c r="K156" s="183"/>
      <c r="L156" s="183"/>
      <c r="M156" s="651"/>
    </row>
    <row r="157" spans="1:13" s="197" customFormat="1">
      <c r="A157" s="195"/>
      <c r="B157" s="189">
        <v>3.9</v>
      </c>
      <c r="C157" s="189" t="s">
        <v>658</v>
      </c>
      <c r="D157" s="42"/>
      <c r="E157" s="196"/>
      <c r="F157" s="199"/>
      <c r="G157" s="198"/>
      <c r="H157" s="558"/>
      <c r="I157" s="183"/>
      <c r="J157" s="558"/>
      <c r="K157" s="183"/>
      <c r="L157" s="183"/>
      <c r="M157" s="654"/>
    </row>
    <row r="158" spans="1:13">
      <c r="A158" s="193"/>
      <c r="B158" s="192"/>
      <c r="C158" s="652" t="s">
        <v>659</v>
      </c>
      <c r="D158" s="43"/>
      <c r="E158" s="184"/>
      <c r="F158" s="183"/>
      <c r="G158" s="184"/>
      <c r="H158" s="558"/>
      <c r="I158" s="183"/>
      <c r="J158" s="558"/>
      <c r="K158" s="183"/>
      <c r="L158" s="183"/>
      <c r="M158" s="470"/>
    </row>
    <row r="159" spans="1:13">
      <c r="A159" s="193"/>
      <c r="B159" s="192" t="s">
        <v>660</v>
      </c>
      <c r="C159" s="191" t="s">
        <v>661</v>
      </c>
      <c r="D159" s="43"/>
      <c r="E159" s="184"/>
      <c r="F159" s="183">
        <v>130</v>
      </c>
      <c r="G159" s="184" t="s">
        <v>187</v>
      </c>
      <c r="H159" s="558"/>
      <c r="I159" s="183">
        <f t="shared" si="10"/>
        <v>0</v>
      </c>
      <c r="J159" s="558"/>
      <c r="K159" s="183">
        <f t="shared" si="11"/>
        <v>0</v>
      </c>
      <c r="L159" s="183">
        <f t="shared" si="12"/>
        <v>0</v>
      </c>
      <c r="M159" s="475"/>
    </row>
    <row r="160" spans="1:13">
      <c r="A160" s="193"/>
      <c r="B160" s="192" t="s">
        <v>662</v>
      </c>
      <c r="C160" s="191" t="s">
        <v>663</v>
      </c>
      <c r="D160" s="43"/>
      <c r="E160" s="184"/>
      <c r="F160" s="183">
        <v>260</v>
      </c>
      <c r="G160" s="184" t="s">
        <v>187</v>
      </c>
      <c r="H160" s="558"/>
      <c r="I160" s="183">
        <f t="shared" si="10"/>
        <v>0</v>
      </c>
      <c r="J160" s="558"/>
      <c r="K160" s="183">
        <f t="shared" si="11"/>
        <v>0</v>
      </c>
      <c r="L160" s="183">
        <f t="shared" si="12"/>
        <v>0</v>
      </c>
      <c r="M160" s="475"/>
    </row>
    <row r="161" spans="1:13">
      <c r="A161" s="193"/>
      <c r="B161" s="192" t="s">
        <v>664</v>
      </c>
      <c r="C161" s="191" t="s">
        <v>665</v>
      </c>
      <c r="D161" s="43"/>
      <c r="E161" s="184"/>
      <c r="F161" s="183">
        <v>40</v>
      </c>
      <c r="G161" s="184" t="s">
        <v>139</v>
      </c>
      <c r="H161" s="558"/>
      <c r="I161" s="183">
        <f t="shared" si="10"/>
        <v>0</v>
      </c>
      <c r="J161" s="558"/>
      <c r="K161" s="183">
        <f t="shared" si="11"/>
        <v>0</v>
      </c>
      <c r="L161" s="183">
        <f t="shared" si="12"/>
        <v>0</v>
      </c>
      <c r="M161" s="475"/>
    </row>
    <row r="162" spans="1:13">
      <c r="A162" s="193"/>
      <c r="B162" s="192" t="s">
        <v>666</v>
      </c>
      <c r="C162" s="191" t="s">
        <v>667</v>
      </c>
      <c r="D162" s="43"/>
      <c r="E162" s="184"/>
      <c r="F162" s="183">
        <v>520</v>
      </c>
      <c r="G162" s="184" t="s">
        <v>187</v>
      </c>
      <c r="H162" s="558"/>
      <c r="I162" s="183">
        <f t="shared" si="10"/>
        <v>0</v>
      </c>
      <c r="J162" s="558"/>
      <c r="K162" s="183">
        <f t="shared" si="11"/>
        <v>0</v>
      </c>
      <c r="L162" s="183">
        <f t="shared" si="12"/>
        <v>0</v>
      </c>
      <c r="M162" s="475"/>
    </row>
    <row r="163" spans="1:13">
      <c r="A163" s="193"/>
      <c r="B163" s="192" t="s">
        <v>668</v>
      </c>
      <c r="C163" s="191" t="s">
        <v>669</v>
      </c>
      <c r="D163" s="43"/>
      <c r="E163" s="184"/>
      <c r="F163" s="183">
        <v>310</v>
      </c>
      <c r="G163" s="184" t="s">
        <v>139</v>
      </c>
      <c r="H163" s="558"/>
      <c r="I163" s="183">
        <f t="shared" si="10"/>
        <v>0</v>
      </c>
      <c r="J163" s="558"/>
      <c r="K163" s="183">
        <f t="shared" si="11"/>
        <v>0</v>
      </c>
      <c r="L163" s="183">
        <f t="shared" si="12"/>
        <v>0</v>
      </c>
      <c r="M163" s="475"/>
    </row>
    <row r="164" spans="1:13">
      <c r="A164" s="193"/>
      <c r="B164" s="192" t="s">
        <v>670</v>
      </c>
      <c r="C164" s="191" t="s">
        <v>671</v>
      </c>
      <c r="D164" s="43"/>
      <c r="E164" s="184"/>
      <c r="F164" s="183">
        <v>190</v>
      </c>
      <c r="G164" s="184" t="s">
        <v>187</v>
      </c>
      <c r="H164" s="558"/>
      <c r="I164" s="183">
        <f t="shared" si="10"/>
        <v>0</v>
      </c>
      <c r="J164" s="558"/>
      <c r="K164" s="183">
        <f t="shared" si="11"/>
        <v>0</v>
      </c>
      <c r="L164" s="183">
        <f t="shared" si="12"/>
        <v>0</v>
      </c>
      <c r="M164" s="475"/>
    </row>
    <row r="165" spans="1:13">
      <c r="A165" s="193"/>
      <c r="B165" s="192" t="s">
        <v>672</v>
      </c>
      <c r="C165" s="191" t="s">
        <v>673</v>
      </c>
      <c r="D165" s="43"/>
      <c r="E165" s="184"/>
      <c r="F165" s="183">
        <v>11</v>
      </c>
      <c r="G165" s="184" t="s">
        <v>139</v>
      </c>
      <c r="H165" s="558"/>
      <c r="I165" s="183">
        <f t="shared" si="10"/>
        <v>0</v>
      </c>
      <c r="J165" s="558"/>
      <c r="K165" s="183">
        <f t="shared" si="11"/>
        <v>0</v>
      </c>
      <c r="L165" s="183">
        <f t="shared" si="12"/>
        <v>0</v>
      </c>
      <c r="M165" s="475"/>
    </row>
    <row r="166" spans="1:13">
      <c r="A166" s="182"/>
      <c r="B166" s="192" t="s">
        <v>674</v>
      </c>
      <c r="C166" s="643" t="s">
        <v>675</v>
      </c>
      <c r="D166" s="99"/>
      <c r="E166" s="194"/>
      <c r="F166" s="183">
        <v>105</v>
      </c>
      <c r="G166" s="184" t="s">
        <v>139</v>
      </c>
      <c r="H166" s="558"/>
      <c r="I166" s="183">
        <f t="shared" si="10"/>
        <v>0</v>
      </c>
      <c r="J166" s="558"/>
      <c r="K166" s="183">
        <f t="shared" si="11"/>
        <v>0</v>
      </c>
      <c r="L166" s="183">
        <f t="shared" si="12"/>
        <v>0</v>
      </c>
      <c r="M166" s="475"/>
    </row>
    <row r="167" spans="1:13">
      <c r="A167" s="193"/>
      <c r="B167" s="192"/>
      <c r="C167" s="652" t="s">
        <v>676</v>
      </c>
      <c r="D167" s="43"/>
      <c r="E167" s="184"/>
      <c r="F167" s="183"/>
      <c r="G167" s="184"/>
      <c r="H167" s="558"/>
      <c r="I167" s="183"/>
      <c r="J167" s="558"/>
      <c r="K167" s="183"/>
      <c r="L167" s="183"/>
      <c r="M167" s="470"/>
    </row>
    <row r="168" spans="1:13">
      <c r="A168" s="193"/>
      <c r="B168" s="192" t="s">
        <v>677</v>
      </c>
      <c r="C168" s="191" t="s">
        <v>678</v>
      </c>
      <c r="D168" s="43"/>
      <c r="E168" s="184"/>
      <c r="F168" s="183">
        <v>16</v>
      </c>
      <c r="G168" s="184" t="s">
        <v>187</v>
      </c>
      <c r="H168" s="558"/>
      <c r="I168" s="183">
        <f t="shared" si="10"/>
        <v>0</v>
      </c>
      <c r="J168" s="558"/>
      <c r="K168" s="183">
        <f t="shared" si="11"/>
        <v>0</v>
      </c>
      <c r="L168" s="183">
        <f t="shared" si="12"/>
        <v>0</v>
      </c>
      <c r="M168" s="475"/>
    </row>
    <row r="169" spans="1:13">
      <c r="A169" s="193"/>
      <c r="B169" s="192" t="s">
        <v>679</v>
      </c>
      <c r="C169" s="191" t="s">
        <v>680</v>
      </c>
      <c r="D169" s="43"/>
      <c r="E169" s="184"/>
      <c r="F169" s="183">
        <v>698</v>
      </c>
      <c r="G169" s="184" t="s">
        <v>187</v>
      </c>
      <c r="H169" s="558"/>
      <c r="I169" s="183">
        <f t="shared" si="10"/>
        <v>0</v>
      </c>
      <c r="J169" s="558"/>
      <c r="K169" s="183">
        <f t="shared" si="11"/>
        <v>0</v>
      </c>
      <c r="L169" s="183">
        <f t="shared" si="12"/>
        <v>0</v>
      </c>
      <c r="M169" s="475"/>
    </row>
    <row r="170" spans="1:13">
      <c r="A170" s="193"/>
      <c r="B170" s="192" t="s">
        <v>681</v>
      </c>
      <c r="C170" s="191" t="s">
        <v>682</v>
      </c>
      <c r="D170" s="43"/>
      <c r="E170" s="194"/>
      <c r="F170" s="183">
        <v>56</v>
      </c>
      <c r="G170" s="184" t="s">
        <v>187</v>
      </c>
      <c r="H170" s="558"/>
      <c r="I170" s="183">
        <f t="shared" si="10"/>
        <v>0</v>
      </c>
      <c r="J170" s="558"/>
      <c r="K170" s="183">
        <f t="shared" si="11"/>
        <v>0</v>
      </c>
      <c r="L170" s="183">
        <f t="shared" si="12"/>
        <v>0</v>
      </c>
      <c r="M170" s="475"/>
    </row>
    <row r="171" spans="1:13">
      <c r="A171" s="193"/>
      <c r="B171" s="192" t="s">
        <v>683</v>
      </c>
      <c r="C171" s="191" t="s">
        <v>684</v>
      </c>
      <c r="D171" s="43"/>
      <c r="E171" s="194"/>
      <c r="F171" s="183">
        <v>175</v>
      </c>
      <c r="G171" s="184" t="s">
        <v>187</v>
      </c>
      <c r="H171" s="558"/>
      <c r="I171" s="183">
        <f t="shared" si="10"/>
        <v>0</v>
      </c>
      <c r="J171" s="558"/>
      <c r="K171" s="183">
        <f t="shared" si="11"/>
        <v>0</v>
      </c>
      <c r="L171" s="183">
        <f t="shared" si="12"/>
        <v>0</v>
      </c>
      <c r="M171" s="475"/>
    </row>
    <row r="172" spans="1:13">
      <c r="A172" s="193"/>
      <c r="B172" s="192" t="s">
        <v>685</v>
      </c>
      <c r="C172" s="191" t="s">
        <v>686</v>
      </c>
      <c r="D172" s="43"/>
      <c r="E172" s="194"/>
      <c r="F172" s="183">
        <v>50</v>
      </c>
      <c r="G172" s="184" t="s">
        <v>187</v>
      </c>
      <c r="H172" s="558"/>
      <c r="I172" s="183">
        <f t="shared" si="10"/>
        <v>0</v>
      </c>
      <c r="J172" s="558"/>
      <c r="K172" s="183">
        <f t="shared" si="11"/>
        <v>0</v>
      </c>
      <c r="L172" s="183">
        <f t="shared" si="12"/>
        <v>0</v>
      </c>
      <c r="M172" s="475"/>
    </row>
    <row r="173" spans="1:13">
      <c r="A173" s="193"/>
      <c r="B173" s="192" t="s">
        <v>687</v>
      </c>
      <c r="C173" s="191" t="s">
        <v>688</v>
      </c>
      <c r="D173" s="43"/>
      <c r="E173" s="184"/>
      <c r="F173" s="183">
        <v>36</v>
      </c>
      <c r="G173" s="184" t="s">
        <v>187</v>
      </c>
      <c r="H173" s="558"/>
      <c r="I173" s="183">
        <f t="shared" si="10"/>
        <v>0</v>
      </c>
      <c r="J173" s="558"/>
      <c r="K173" s="183">
        <f t="shared" si="11"/>
        <v>0</v>
      </c>
      <c r="L173" s="183">
        <f t="shared" si="12"/>
        <v>0</v>
      </c>
      <c r="M173" s="475"/>
    </row>
    <row r="174" spans="1:13">
      <c r="A174" s="193"/>
      <c r="B174" s="192"/>
      <c r="C174" s="652" t="s">
        <v>689</v>
      </c>
      <c r="D174" s="43"/>
      <c r="E174" s="184"/>
      <c r="F174" s="183"/>
      <c r="G174" s="184"/>
      <c r="H174" s="558"/>
      <c r="I174" s="183"/>
      <c r="J174" s="558"/>
      <c r="K174" s="183"/>
      <c r="L174" s="183"/>
      <c r="M174" s="470"/>
    </row>
    <row r="175" spans="1:13">
      <c r="A175" s="193"/>
      <c r="B175" s="192" t="s">
        <v>690</v>
      </c>
      <c r="C175" s="191" t="s">
        <v>691</v>
      </c>
      <c r="D175" s="43"/>
      <c r="E175" s="194"/>
      <c r="F175" s="183">
        <v>2</v>
      </c>
      <c r="G175" s="184" t="s">
        <v>195</v>
      </c>
      <c r="H175" s="558"/>
      <c r="I175" s="183">
        <f t="shared" si="10"/>
        <v>0</v>
      </c>
      <c r="J175" s="558"/>
      <c r="K175" s="183">
        <f t="shared" si="11"/>
        <v>0</v>
      </c>
      <c r="L175" s="183">
        <f t="shared" si="12"/>
        <v>0</v>
      </c>
      <c r="M175" s="475"/>
    </row>
    <row r="176" spans="1:13">
      <c r="A176" s="193"/>
      <c r="B176" s="192" t="s">
        <v>692</v>
      </c>
      <c r="C176" s="191" t="s">
        <v>693</v>
      </c>
      <c r="D176" s="43"/>
      <c r="E176" s="194"/>
      <c r="F176" s="183">
        <v>2</v>
      </c>
      <c r="G176" s="184" t="s">
        <v>195</v>
      </c>
      <c r="H176" s="558"/>
      <c r="I176" s="183">
        <f t="shared" si="10"/>
        <v>0</v>
      </c>
      <c r="J176" s="558"/>
      <c r="K176" s="183">
        <f t="shared" si="11"/>
        <v>0</v>
      </c>
      <c r="L176" s="183">
        <f t="shared" si="12"/>
        <v>0</v>
      </c>
      <c r="M176" s="475"/>
    </row>
    <row r="177" spans="1:13">
      <c r="A177" s="193"/>
      <c r="B177" s="191"/>
      <c r="C177" s="191"/>
      <c r="D177" s="43"/>
      <c r="E177" s="184"/>
      <c r="F177" s="183"/>
      <c r="G177" s="184"/>
      <c r="H177" s="558"/>
      <c r="I177" s="183"/>
      <c r="J177" s="558"/>
      <c r="K177" s="183"/>
      <c r="L177" s="183"/>
      <c r="M177" s="470"/>
    </row>
    <row r="178" spans="1:13" s="28" customFormat="1">
      <c r="A178" s="182"/>
      <c r="B178" s="655">
        <v>3.1</v>
      </c>
      <c r="C178" s="190" t="s">
        <v>694</v>
      </c>
      <c r="D178" s="99"/>
      <c r="E178" s="194"/>
      <c r="F178" s="183"/>
      <c r="G178" s="184"/>
      <c r="H178" s="558"/>
      <c r="I178" s="183"/>
      <c r="J178" s="558"/>
      <c r="K178" s="183"/>
      <c r="L178" s="183"/>
      <c r="M178" s="651"/>
    </row>
    <row r="179" spans="1:13">
      <c r="A179" s="193"/>
      <c r="B179" s="192" t="s">
        <v>695</v>
      </c>
      <c r="C179" s="191" t="s">
        <v>696</v>
      </c>
      <c r="D179" s="43"/>
      <c r="E179" s="184"/>
      <c r="F179" s="183">
        <v>94</v>
      </c>
      <c r="G179" s="184" t="s">
        <v>187</v>
      </c>
      <c r="H179" s="558"/>
      <c r="I179" s="183">
        <f t="shared" si="10"/>
        <v>0</v>
      </c>
      <c r="J179" s="558"/>
      <c r="K179" s="183">
        <f t="shared" si="11"/>
        <v>0</v>
      </c>
      <c r="L179" s="183">
        <f t="shared" si="12"/>
        <v>0</v>
      </c>
      <c r="M179" s="475"/>
    </row>
    <row r="180" spans="1:13">
      <c r="A180" s="193"/>
      <c r="B180" s="192" t="s">
        <v>697</v>
      </c>
      <c r="C180" s="191" t="s">
        <v>698</v>
      </c>
      <c r="D180" s="43"/>
      <c r="E180" s="184"/>
      <c r="F180" s="183">
        <v>125</v>
      </c>
      <c r="G180" s="184" t="s">
        <v>187</v>
      </c>
      <c r="H180" s="558"/>
      <c r="I180" s="183">
        <f t="shared" si="10"/>
        <v>0</v>
      </c>
      <c r="J180" s="558"/>
      <c r="K180" s="183">
        <f t="shared" si="11"/>
        <v>0</v>
      </c>
      <c r="L180" s="183">
        <f t="shared" si="12"/>
        <v>0</v>
      </c>
      <c r="M180" s="475"/>
    </row>
    <row r="181" spans="1:13">
      <c r="A181" s="193"/>
      <c r="B181" s="192" t="s">
        <v>699</v>
      </c>
      <c r="C181" s="191" t="s">
        <v>700</v>
      </c>
      <c r="D181" s="43"/>
      <c r="E181" s="184"/>
      <c r="F181" s="183">
        <v>66</v>
      </c>
      <c r="G181" s="184" t="s">
        <v>187</v>
      </c>
      <c r="H181" s="558"/>
      <c r="I181" s="183">
        <f t="shared" si="10"/>
        <v>0</v>
      </c>
      <c r="J181" s="558"/>
      <c r="K181" s="183">
        <f t="shared" si="11"/>
        <v>0</v>
      </c>
      <c r="L181" s="183">
        <f t="shared" si="12"/>
        <v>0</v>
      </c>
      <c r="M181" s="475"/>
    </row>
    <row r="182" spans="1:13" s="373" customFormat="1">
      <c r="A182" s="398"/>
      <c r="B182" s="403" t="s">
        <v>701</v>
      </c>
      <c r="C182" s="402" t="s">
        <v>702</v>
      </c>
      <c r="D182" s="137"/>
      <c r="E182" s="399"/>
      <c r="F182" s="400">
        <v>612</v>
      </c>
      <c r="G182" s="399" t="s">
        <v>187</v>
      </c>
      <c r="H182" s="558"/>
      <c r="I182" s="183">
        <f t="shared" si="10"/>
        <v>0</v>
      </c>
      <c r="J182" s="558"/>
      <c r="K182" s="183">
        <f t="shared" si="11"/>
        <v>0</v>
      </c>
      <c r="L182" s="183">
        <f t="shared" si="12"/>
        <v>0</v>
      </c>
      <c r="M182" s="475"/>
    </row>
    <row r="183" spans="1:13">
      <c r="A183" s="193"/>
      <c r="B183" s="192"/>
      <c r="C183" s="191"/>
      <c r="D183" s="43"/>
      <c r="E183" s="184"/>
      <c r="F183" s="183"/>
      <c r="G183" s="184"/>
      <c r="H183" s="558"/>
      <c r="I183" s="184"/>
      <c r="J183" s="558"/>
      <c r="K183" s="184"/>
      <c r="L183" s="184"/>
      <c r="M183" s="470"/>
    </row>
    <row r="184" spans="1:13" s="197" customFormat="1">
      <c r="A184" s="195"/>
      <c r="B184" s="189">
        <v>3.12</v>
      </c>
      <c r="C184" s="189" t="s">
        <v>703</v>
      </c>
      <c r="D184" s="42"/>
      <c r="E184" s="196"/>
      <c r="F184" s="199"/>
      <c r="G184" s="198"/>
      <c r="H184" s="558"/>
      <c r="I184" s="198"/>
      <c r="J184" s="558"/>
      <c r="K184" s="198"/>
      <c r="L184" s="198"/>
      <c r="M184" s="654"/>
    </row>
    <row r="185" spans="1:13">
      <c r="A185" s="193"/>
      <c r="B185" s="192" t="s">
        <v>704</v>
      </c>
      <c r="C185" s="191" t="s">
        <v>705</v>
      </c>
      <c r="D185" s="43"/>
      <c r="E185" s="184"/>
      <c r="F185" s="183">
        <v>9226</v>
      </c>
      <c r="G185" s="184" t="s">
        <v>139</v>
      </c>
      <c r="H185" s="558"/>
      <c r="I185" s="183">
        <f t="shared" si="10"/>
        <v>0</v>
      </c>
      <c r="J185" s="558"/>
      <c r="K185" s="183">
        <f t="shared" si="11"/>
        <v>0</v>
      </c>
      <c r="L185" s="183">
        <f t="shared" si="12"/>
        <v>0</v>
      </c>
      <c r="M185" s="475"/>
    </row>
    <row r="186" spans="1:13">
      <c r="A186" s="193"/>
      <c r="B186" s="192" t="s">
        <v>706</v>
      </c>
      <c r="C186" s="191" t="s">
        <v>707</v>
      </c>
      <c r="D186" s="43"/>
      <c r="E186" s="184"/>
      <c r="F186" s="183">
        <v>173</v>
      </c>
      <c r="G186" s="184" t="s">
        <v>139</v>
      </c>
      <c r="H186" s="558"/>
      <c r="I186" s="183">
        <f t="shared" si="10"/>
        <v>0</v>
      </c>
      <c r="J186" s="558"/>
      <c r="K186" s="183">
        <f t="shared" si="11"/>
        <v>0</v>
      </c>
      <c r="L186" s="183">
        <f t="shared" si="12"/>
        <v>0</v>
      </c>
      <c r="M186" s="475"/>
    </row>
    <row r="187" spans="1:13">
      <c r="A187" s="193"/>
      <c r="B187" s="192" t="s">
        <v>708</v>
      </c>
      <c r="C187" s="191" t="s">
        <v>709</v>
      </c>
      <c r="D187" s="43"/>
      <c r="E187" s="184"/>
      <c r="F187" s="183">
        <v>26344</v>
      </c>
      <c r="G187" s="184" t="s">
        <v>139</v>
      </c>
      <c r="H187" s="558"/>
      <c r="I187" s="183">
        <f t="shared" si="10"/>
        <v>0</v>
      </c>
      <c r="J187" s="558"/>
      <c r="K187" s="183">
        <f t="shared" si="11"/>
        <v>0</v>
      </c>
      <c r="L187" s="183">
        <f t="shared" si="12"/>
        <v>0</v>
      </c>
      <c r="M187" s="475"/>
    </row>
    <row r="188" spans="1:13">
      <c r="A188" s="193"/>
      <c r="B188" s="192" t="s">
        <v>710</v>
      </c>
      <c r="C188" s="191" t="s">
        <v>711</v>
      </c>
      <c r="D188" s="43"/>
      <c r="E188" s="184"/>
      <c r="F188" s="183">
        <v>758</v>
      </c>
      <c r="G188" s="184" t="s">
        <v>139</v>
      </c>
      <c r="H188" s="558"/>
      <c r="I188" s="183">
        <f t="shared" si="10"/>
        <v>0</v>
      </c>
      <c r="J188" s="558"/>
      <c r="K188" s="183">
        <f t="shared" si="11"/>
        <v>0</v>
      </c>
      <c r="L188" s="183">
        <f t="shared" si="12"/>
        <v>0</v>
      </c>
      <c r="M188" s="475"/>
    </row>
    <row r="189" spans="1:13">
      <c r="A189" s="193"/>
      <c r="B189" s="192" t="s">
        <v>712</v>
      </c>
      <c r="C189" s="191" t="s">
        <v>713</v>
      </c>
      <c r="D189" s="43"/>
      <c r="E189" s="184"/>
      <c r="F189" s="183">
        <v>6320</v>
      </c>
      <c r="G189" s="184" t="s">
        <v>139</v>
      </c>
      <c r="H189" s="558"/>
      <c r="I189" s="183">
        <f t="shared" si="10"/>
        <v>0</v>
      </c>
      <c r="J189" s="558"/>
      <c r="K189" s="183">
        <f t="shared" si="11"/>
        <v>0</v>
      </c>
      <c r="L189" s="183">
        <f t="shared" si="12"/>
        <v>0</v>
      </c>
      <c r="M189" s="475"/>
    </row>
    <row r="190" spans="1:13">
      <c r="A190" s="193"/>
      <c r="B190" s="192"/>
      <c r="C190" s="191"/>
      <c r="D190" s="43"/>
      <c r="E190" s="184"/>
      <c r="F190" s="183"/>
      <c r="G190" s="184"/>
      <c r="H190" s="558"/>
      <c r="I190" s="183"/>
      <c r="J190" s="558"/>
      <c r="K190" s="183"/>
      <c r="L190" s="183"/>
      <c r="M190" s="470"/>
    </row>
    <row r="191" spans="1:13" s="197" customFormat="1">
      <c r="A191" s="195"/>
      <c r="B191" s="189">
        <v>3.13</v>
      </c>
      <c r="C191" s="189" t="s">
        <v>180</v>
      </c>
      <c r="D191" s="42"/>
      <c r="E191" s="196"/>
      <c r="F191" s="199"/>
      <c r="G191" s="198"/>
      <c r="H191" s="558"/>
      <c r="I191" s="183"/>
      <c r="J191" s="558"/>
      <c r="K191" s="183"/>
      <c r="L191" s="183"/>
      <c r="M191" s="654"/>
    </row>
    <row r="192" spans="1:13">
      <c r="A192" s="193"/>
      <c r="B192" s="192" t="s">
        <v>714</v>
      </c>
      <c r="C192" s="191" t="s">
        <v>715</v>
      </c>
      <c r="D192" s="43"/>
      <c r="E192" s="184"/>
      <c r="F192" s="183">
        <v>30</v>
      </c>
      <c r="G192" s="184" t="s">
        <v>187</v>
      </c>
      <c r="H192" s="558"/>
      <c r="I192" s="183">
        <f t="shared" si="10"/>
        <v>0</v>
      </c>
      <c r="J192" s="558"/>
      <c r="K192" s="183">
        <f t="shared" si="11"/>
        <v>0</v>
      </c>
      <c r="L192" s="183">
        <f t="shared" si="12"/>
        <v>0</v>
      </c>
      <c r="M192" s="475"/>
    </row>
    <row r="193" spans="1:13">
      <c r="A193" s="193"/>
      <c r="B193" s="192" t="s">
        <v>716</v>
      </c>
      <c r="C193" s="191" t="s">
        <v>717</v>
      </c>
      <c r="D193" s="43"/>
      <c r="E193" s="184"/>
      <c r="F193" s="183">
        <v>2690</v>
      </c>
      <c r="G193" s="184" t="s">
        <v>139</v>
      </c>
      <c r="H193" s="558"/>
      <c r="I193" s="183">
        <f t="shared" si="10"/>
        <v>0</v>
      </c>
      <c r="J193" s="558"/>
      <c r="K193" s="183">
        <f t="shared" si="11"/>
        <v>0</v>
      </c>
      <c r="L193" s="183">
        <f t="shared" si="12"/>
        <v>0</v>
      </c>
      <c r="M193" s="475"/>
    </row>
    <row r="194" spans="1:13">
      <c r="A194" s="193"/>
      <c r="B194" s="192" t="s">
        <v>718</v>
      </c>
      <c r="C194" s="191" t="s">
        <v>719</v>
      </c>
      <c r="D194" s="43"/>
      <c r="E194" s="184"/>
      <c r="F194" s="183">
        <v>57</v>
      </c>
      <c r="G194" s="184" t="s">
        <v>195</v>
      </c>
      <c r="H194" s="558"/>
      <c r="I194" s="183">
        <f t="shared" si="10"/>
        <v>0</v>
      </c>
      <c r="J194" s="558"/>
      <c r="K194" s="183">
        <f t="shared" si="11"/>
        <v>0</v>
      </c>
      <c r="L194" s="183">
        <f t="shared" si="12"/>
        <v>0</v>
      </c>
      <c r="M194" s="475"/>
    </row>
    <row r="195" spans="1:13">
      <c r="A195" s="193"/>
      <c r="B195" s="192" t="s">
        <v>720</v>
      </c>
      <c r="C195" s="191" t="s">
        <v>721</v>
      </c>
      <c r="D195" s="43"/>
      <c r="E195" s="184"/>
      <c r="F195" s="183">
        <v>66</v>
      </c>
      <c r="G195" s="184" t="s">
        <v>187</v>
      </c>
      <c r="H195" s="558"/>
      <c r="I195" s="183">
        <f t="shared" si="10"/>
        <v>0</v>
      </c>
      <c r="J195" s="558"/>
      <c r="K195" s="183">
        <f t="shared" si="11"/>
        <v>0</v>
      </c>
      <c r="L195" s="183">
        <f t="shared" si="12"/>
        <v>0</v>
      </c>
      <c r="M195" s="475"/>
    </row>
    <row r="196" spans="1:13">
      <c r="A196" s="193"/>
      <c r="B196" s="192" t="s">
        <v>722</v>
      </c>
      <c r="C196" s="191" t="s">
        <v>723</v>
      </c>
      <c r="D196" s="43"/>
      <c r="E196" s="184"/>
      <c r="F196" s="183">
        <v>28</v>
      </c>
      <c r="G196" s="184" t="s">
        <v>139</v>
      </c>
      <c r="H196" s="558"/>
      <c r="I196" s="183">
        <f t="shared" si="10"/>
        <v>0</v>
      </c>
      <c r="J196" s="558"/>
      <c r="K196" s="183">
        <f t="shared" si="11"/>
        <v>0</v>
      </c>
      <c r="L196" s="183">
        <f t="shared" si="12"/>
        <v>0</v>
      </c>
      <c r="M196" s="475"/>
    </row>
    <row r="197" spans="1:13">
      <c r="A197" s="193"/>
      <c r="B197" s="192" t="s">
        <v>724</v>
      </c>
      <c r="C197" s="191" t="s">
        <v>725</v>
      </c>
      <c r="D197" s="43"/>
      <c r="E197" s="184"/>
      <c r="F197" s="183">
        <v>1</v>
      </c>
      <c r="G197" s="184" t="s">
        <v>195</v>
      </c>
      <c r="H197" s="558"/>
      <c r="I197" s="183">
        <f t="shared" si="10"/>
        <v>0</v>
      </c>
      <c r="J197" s="558"/>
      <c r="K197" s="183">
        <f t="shared" si="11"/>
        <v>0</v>
      </c>
      <c r="L197" s="183">
        <f t="shared" si="12"/>
        <v>0</v>
      </c>
      <c r="M197" s="475"/>
    </row>
    <row r="198" spans="1:13">
      <c r="A198" s="193"/>
      <c r="B198" s="192"/>
      <c r="C198" s="191"/>
      <c r="D198" s="43"/>
      <c r="E198" s="184"/>
      <c r="F198" s="183"/>
      <c r="G198" s="184"/>
      <c r="H198" s="558"/>
      <c r="I198" s="184"/>
      <c r="J198" s="558"/>
      <c r="K198" s="184"/>
      <c r="L198" s="184"/>
      <c r="M198" s="470"/>
    </row>
    <row r="199" spans="1:13" s="197" customFormat="1">
      <c r="A199" s="195"/>
      <c r="B199" s="189">
        <v>3.14</v>
      </c>
      <c r="C199" s="189" t="s">
        <v>726</v>
      </c>
      <c r="D199" s="42"/>
      <c r="E199" s="196"/>
      <c r="F199" s="199"/>
      <c r="G199" s="198"/>
      <c r="H199" s="558"/>
      <c r="I199" s="198"/>
      <c r="J199" s="558"/>
      <c r="K199" s="198"/>
      <c r="L199" s="198"/>
      <c r="M199" s="654"/>
    </row>
    <row r="200" spans="1:13" s="197" customFormat="1">
      <c r="A200" s="195"/>
      <c r="B200" s="656" t="s">
        <v>727</v>
      </c>
      <c r="C200" s="189" t="s">
        <v>728</v>
      </c>
      <c r="D200" s="42"/>
      <c r="E200" s="196"/>
      <c r="F200" s="199"/>
      <c r="G200" s="198"/>
      <c r="H200" s="558"/>
      <c r="I200" s="198"/>
      <c r="J200" s="558"/>
      <c r="K200" s="198"/>
      <c r="L200" s="198"/>
      <c r="M200" s="654"/>
    </row>
    <row r="201" spans="1:13" s="663" customFormat="1">
      <c r="A201" s="657"/>
      <c r="B201" s="645"/>
      <c r="C201" s="658" t="s">
        <v>729</v>
      </c>
      <c r="D201" s="480"/>
      <c r="E201" s="659"/>
      <c r="F201" s="660"/>
      <c r="G201" s="661"/>
      <c r="H201" s="558"/>
      <c r="I201" s="661"/>
      <c r="J201" s="558"/>
      <c r="K201" s="661"/>
      <c r="L201" s="661"/>
      <c r="M201" s="662"/>
    </row>
    <row r="202" spans="1:13">
      <c r="A202" s="182"/>
      <c r="B202" s="192" t="s">
        <v>730</v>
      </c>
      <c r="C202" s="191" t="s">
        <v>472</v>
      </c>
      <c r="D202" s="43"/>
      <c r="E202" s="184"/>
      <c r="F202" s="183">
        <v>80</v>
      </c>
      <c r="G202" s="184" t="s">
        <v>139</v>
      </c>
      <c r="H202" s="558"/>
      <c r="I202" s="183">
        <f t="shared" si="10"/>
        <v>0</v>
      </c>
      <c r="J202" s="558"/>
      <c r="K202" s="183">
        <f t="shared" si="11"/>
        <v>0</v>
      </c>
      <c r="L202" s="183">
        <f t="shared" si="12"/>
        <v>0</v>
      </c>
      <c r="M202" s="475"/>
    </row>
    <row r="203" spans="1:13">
      <c r="A203" s="182"/>
      <c r="B203" s="192" t="s">
        <v>731</v>
      </c>
      <c r="C203" s="191" t="s">
        <v>732</v>
      </c>
      <c r="D203" s="43"/>
      <c r="E203" s="184"/>
      <c r="F203" s="183">
        <v>160</v>
      </c>
      <c r="G203" s="184" t="s">
        <v>139</v>
      </c>
      <c r="H203" s="558"/>
      <c r="I203" s="183">
        <f t="shared" si="10"/>
        <v>0</v>
      </c>
      <c r="J203" s="558"/>
      <c r="K203" s="183">
        <f t="shared" si="11"/>
        <v>0</v>
      </c>
      <c r="L203" s="183">
        <f t="shared" si="12"/>
        <v>0</v>
      </c>
      <c r="M203" s="475"/>
    </row>
    <row r="204" spans="1:13">
      <c r="A204" s="182"/>
      <c r="B204" s="192" t="s">
        <v>733</v>
      </c>
      <c r="C204" s="191" t="s">
        <v>476</v>
      </c>
      <c r="D204" s="43"/>
      <c r="E204" s="184"/>
      <c r="F204" s="183">
        <v>50</v>
      </c>
      <c r="G204" s="184" t="s">
        <v>187</v>
      </c>
      <c r="H204" s="558"/>
      <c r="I204" s="183">
        <f t="shared" si="10"/>
        <v>0</v>
      </c>
      <c r="J204" s="558"/>
      <c r="K204" s="183">
        <f t="shared" si="11"/>
        <v>0</v>
      </c>
      <c r="L204" s="183">
        <f t="shared" si="12"/>
        <v>0</v>
      </c>
      <c r="M204" s="475"/>
    </row>
    <row r="205" spans="1:13">
      <c r="A205" s="193"/>
      <c r="B205" s="192" t="s">
        <v>734</v>
      </c>
      <c r="C205" s="191" t="s">
        <v>705</v>
      </c>
      <c r="D205" s="43"/>
      <c r="E205" s="184"/>
      <c r="F205" s="183">
        <v>80</v>
      </c>
      <c r="G205" s="184" t="s">
        <v>139</v>
      </c>
      <c r="H205" s="558"/>
      <c r="I205" s="183">
        <f t="shared" si="10"/>
        <v>0</v>
      </c>
      <c r="J205" s="558"/>
      <c r="K205" s="183">
        <f t="shared" si="11"/>
        <v>0</v>
      </c>
      <c r="L205" s="183">
        <f t="shared" si="12"/>
        <v>0</v>
      </c>
      <c r="M205" s="475"/>
    </row>
    <row r="206" spans="1:13">
      <c r="A206" s="193"/>
      <c r="B206" s="192" t="s">
        <v>735</v>
      </c>
      <c r="C206" s="191" t="s">
        <v>709</v>
      </c>
      <c r="D206" s="43"/>
      <c r="E206" s="184"/>
      <c r="F206" s="183">
        <v>110</v>
      </c>
      <c r="G206" s="184" t="s">
        <v>139</v>
      </c>
      <c r="H206" s="558"/>
      <c r="I206" s="183">
        <f t="shared" ref="I206:I262" si="13">F206*H206</f>
        <v>0</v>
      </c>
      <c r="J206" s="558"/>
      <c r="K206" s="183">
        <f t="shared" si="11"/>
        <v>0</v>
      </c>
      <c r="L206" s="183">
        <f t="shared" si="12"/>
        <v>0</v>
      </c>
      <c r="M206" s="475"/>
    </row>
    <row r="207" spans="1:13">
      <c r="A207" s="182"/>
      <c r="B207" s="192" t="s">
        <v>736</v>
      </c>
      <c r="C207" s="191" t="s">
        <v>737</v>
      </c>
      <c r="D207" s="43"/>
      <c r="E207" s="184"/>
      <c r="F207" s="183">
        <v>38</v>
      </c>
      <c r="G207" s="184" t="s">
        <v>139</v>
      </c>
      <c r="H207" s="558"/>
      <c r="I207" s="183">
        <f t="shared" si="13"/>
        <v>0</v>
      </c>
      <c r="J207" s="558"/>
      <c r="K207" s="183">
        <f t="shared" si="11"/>
        <v>0</v>
      </c>
      <c r="L207" s="183">
        <f t="shared" si="12"/>
        <v>0</v>
      </c>
      <c r="M207" s="475"/>
    </row>
    <row r="208" spans="1:13">
      <c r="A208" s="182"/>
      <c r="B208" s="192" t="s">
        <v>738</v>
      </c>
      <c r="C208" s="191" t="s">
        <v>518</v>
      </c>
      <c r="D208" s="43"/>
      <c r="E208" s="184"/>
      <c r="F208" s="183">
        <v>36</v>
      </c>
      <c r="G208" s="184" t="s">
        <v>139</v>
      </c>
      <c r="H208" s="558"/>
      <c r="I208" s="183">
        <f t="shared" si="13"/>
        <v>0</v>
      </c>
      <c r="J208" s="558"/>
      <c r="K208" s="183">
        <f t="shared" si="11"/>
        <v>0</v>
      </c>
      <c r="L208" s="183">
        <f t="shared" si="12"/>
        <v>0</v>
      </c>
      <c r="M208" s="475"/>
    </row>
    <row r="209" spans="1:13">
      <c r="A209" s="193"/>
      <c r="B209" s="192" t="s">
        <v>739</v>
      </c>
      <c r="C209" s="191" t="s">
        <v>713</v>
      </c>
      <c r="D209" s="43"/>
      <c r="E209" s="184"/>
      <c r="F209" s="183">
        <v>36</v>
      </c>
      <c r="G209" s="184" t="s">
        <v>139</v>
      </c>
      <c r="H209" s="558"/>
      <c r="I209" s="183">
        <f t="shared" si="13"/>
        <v>0</v>
      </c>
      <c r="J209" s="558"/>
      <c r="K209" s="183">
        <f t="shared" ref="K209:K262" si="14">J209*F209</f>
        <v>0</v>
      </c>
      <c r="L209" s="183">
        <f t="shared" ref="L209:L262" si="15">K209+I209</f>
        <v>0</v>
      </c>
      <c r="M209" s="475"/>
    </row>
    <row r="210" spans="1:13">
      <c r="A210" s="182"/>
      <c r="B210" s="192" t="s">
        <v>740</v>
      </c>
      <c r="C210" s="191" t="s">
        <v>741</v>
      </c>
      <c r="D210" s="43"/>
      <c r="E210" s="184"/>
      <c r="F210" s="183">
        <v>60</v>
      </c>
      <c r="G210" s="184" t="s">
        <v>139</v>
      </c>
      <c r="H210" s="558"/>
      <c r="I210" s="183">
        <f t="shared" si="13"/>
        <v>0</v>
      </c>
      <c r="J210" s="558"/>
      <c r="K210" s="183">
        <f t="shared" si="14"/>
        <v>0</v>
      </c>
      <c r="L210" s="183">
        <f t="shared" si="15"/>
        <v>0</v>
      </c>
      <c r="M210" s="475"/>
    </row>
    <row r="211" spans="1:13">
      <c r="A211" s="182"/>
      <c r="B211" s="192" t="s">
        <v>742</v>
      </c>
      <c r="C211" s="191" t="s">
        <v>743</v>
      </c>
      <c r="D211" s="43"/>
      <c r="E211" s="184"/>
      <c r="F211" s="183">
        <v>31</v>
      </c>
      <c r="G211" s="184" t="s">
        <v>187</v>
      </c>
      <c r="H211" s="558"/>
      <c r="I211" s="183">
        <f t="shared" si="13"/>
        <v>0</v>
      </c>
      <c r="J211" s="558"/>
      <c r="K211" s="183">
        <f t="shared" si="14"/>
        <v>0</v>
      </c>
      <c r="L211" s="183">
        <f t="shared" si="15"/>
        <v>0</v>
      </c>
      <c r="M211" s="475"/>
    </row>
    <row r="212" spans="1:13">
      <c r="A212" s="193"/>
      <c r="B212" s="192" t="s">
        <v>744</v>
      </c>
      <c r="C212" s="191" t="s">
        <v>745</v>
      </c>
      <c r="D212" s="43"/>
      <c r="E212" s="184"/>
      <c r="F212" s="183">
        <v>2</v>
      </c>
      <c r="G212" s="184" t="s">
        <v>195</v>
      </c>
      <c r="H212" s="558"/>
      <c r="I212" s="183">
        <f t="shared" si="13"/>
        <v>0</v>
      </c>
      <c r="J212" s="558"/>
      <c r="K212" s="183">
        <f t="shared" si="14"/>
        <v>0</v>
      </c>
      <c r="L212" s="183">
        <f t="shared" si="15"/>
        <v>0</v>
      </c>
      <c r="M212" s="475"/>
    </row>
    <row r="213" spans="1:13">
      <c r="A213" s="193"/>
      <c r="B213" s="191"/>
      <c r="C213" s="191"/>
      <c r="D213" s="43"/>
      <c r="E213" s="184"/>
      <c r="F213" s="183"/>
      <c r="G213" s="184"/>
      <c r="H213" s="558"/>
      <c r="I213" s="184"/>
      <c r="J213" s="558"/>
      <c r="K213" s="184"/>
      <c r="L213" s="184"/>
      <c r="M213" s="470"/>
    </row>
    <row r="214" spans="1:13" s="28" customFormat="1">
      <c r="A214" s="182"/>
      <c r="B214" s="189">
        <v>3.15</v>
      </c>
      <c r="C214" s="190" t="s">
        <v>746</v>
      </c>
      <c r="D214" s="99"/>
      <c r="E214" s="194"/>
      <c r="F214" s="183"/>
      <c r="G214" s="184"/>
      <c r="H214" s="558"/>
      <c r="I214" s="184"/>
      <c r="J214" s="558"/>
      <c r="K214" s="184"/>
      <c r="L214" s="184"/>
      <c r="M214" s="651"/>
    </row>
    <row r="215" spans="1:13" s="28" customFormat="1">
      <c r="A215" s="182"/>
      <c r="B215" s="656" t="s">
        <v>747</v>
      </c>
      <c r="C215" s="190" t="s">
        <v>748</v>
      </c>
      <c r="D215" s="99"/>
      <c r="E215" s="194"/>
      <c r="F215" s="183"/>
      <c r="G215" s="184"/>
      <c r="H215" s="558"/>
      <c r="I215" s="184"/>
      <c r="J215" s="558"/>
      <c r="K215" s="184"/>
      <c r="L215" s="184"/>
      <c r="M215" s="651"/>
    </row>
    <row r="216" spans="1:13" s="668" customFormat="1">
      <c r="A216" s="664"/>
      <c r="B216" s="665"/>
      <c r="C216" s="652" t="s">
        <v>749</v>
      </c>
      <c r="D216" s="404"/>
      <c r="E216" s="405"/>
      <c r="F216" s="666"/>
      <c r="G216" s="405"/>
      <c r="H216" s="558"/>
      <c r="I216" s="405"/>
      <c r="J216" s="558"/>
      <c r="K216" s="405"/>
      <c r="L216" s="405"/>
      <c r="M216" s="667"/>
    </row>
    <row r="217" spans="1:13" s="669" customFormat="1">
      <c r="A217" s="664"/>
      <c r="B217" s="192" t="s">
        <v>750</v>
      </c>
      <c r="C217" s="191" t="s">
        <v>751</v>
      </c>
      <c r="D217" s="404"/>
      <c r="E217" s="405"/>
      <c r="F217" s="400">
        <v>10.5</v>
      </c>
      <c r="G217" s="399" t="s">
        <v>187</v>
      </c>
      <c r="H217" s="558"/>
      <c r="I217" s="183">
        <f t="shared" si="13"/>
        <v>0</v>
      </c>
      <c r="J217" s="558"/>
      <c r="K217" s="183">
        <f t="shared" si="14"/>
        <v>0</v>
      </c>
      <c r="L217" s="183">
        <f t="shared" si="15"/>
        <v>0</v>
      </c>
      <c r="M217" s="475"/>
    </row>
    <row r="218" spans="1:13" s="669" customFormat="1">
      <c r="A218" s="664"/>
      <c r="B218" s="192"/>
      <c r="C218" s="191" t="s">
        <v>752</v>
      </c>
      <c r="D218" s="404"/>
      <c r="E218" s="405"/>
      <c r="F218" s="400"/>
      <c r="G218" s="399"/>
      <c r="H218" s="558"/>
      <c r="I218" s="183"/>
      <c r="J218" s="558"/>
      <c r="K218" s="183"/>
      <c r="L218" s="183"/>
      <c r="M218" s="670"/>
    </row>
    <row r="219" spans="1:13" s="669" customFormat="1">
      <c r="A219" s="664"/>
      <c r="B219" s="192" t="s">
        <v>753</v>
      </c>
      <c r="C219" s="191" t="s">
        <v>754</v>
      </c>
      <c r="D219" s="404"/>
      <c r="E219" s="405"/>
      <c r="F219" s="400">
        <v>8.5</v>
      </c>
      <c r="G219" s="399" t="s">
        <v>139</v>
      </c>
      <c r="H219" s="558"/>
      <c r="I219" s="183">
        <f t="shared" si="13"/>
        <v>0</v>
      </c>
      <c r="J219" s="558"/>
      <c r="K219" s="183">
        <f t="shared" si="14"/>
        <v>0</v>
      </c>
      <c r="L219" s="183">
        <f t="shared" si="15"/>
        <v>0</v>
      </c>
      <c r="M219" s="475"/>
    </row>
    <row r="220" spans="1:13" s="669" customFormat="1">
      <c r="A220" s="664"/>
      <c r="B220" s="192" t="s">
        <v>755</v>
      </c>
      <c r="C220" s="191" t="s">
        <v>756</v>
      </c>
      <c r="D220" s="404"/>
      <c r="E220" s="405"/>
      <c r="F220" s="400">
        <v>4</v>
      </c>
      <c r="G220" s="399" t="s">
        <v>757</v>
      </c>
      <c r="H220" s="558"/>
      <c r="I220" s="183">
        <f t="shared" si="13"/>
        <v>0</v>
      </c>
      <c r="J220" s="558"/>
      <c r="K220" s="183">
        <f t="shared" si="14"/>
        <v>0</v>
      </c>
      <c r="L220" s="183">
        <f t="shared" si="15"/>
        <v>0</v>
      </c>
      <c r="M220" s="475"/>
    </row>
    <row r="221" spans="1:13" s="669" customFormat="1">
      <c r="A221" s="664"/>
      <c r="B221" s="192" t="s">
        <v>758</v>
      </c>
      <c r="C221" s="191" t="s">
        <v>759</v>
      </c>
      <c r="D221" s="404"/>
      <c r="E221" s="405"/>
      <c r="F221" s="400">
        <v>14</v>
      </c>
      <c r="G221" s="399" t="s">
        <v>757</v>
      </c>
      <c r="H221" s="558"/>
      <c r="I221" s="183">
        <f t="shared" si="13"/>
        <v>0</v>
      </c>
      <c r="J221" s="558"/>
      <c r="K221" s="183">
        <f t="shared" si="14"/>
        <v>0</v>
      </c>
      <c r="L221" s="183">
        <f t="shared" si="15"/>
        <v>0</v>
      </c>
      <c r="M221" s="475"/>
    </row>
    <row r="222" spans="1:13">
      <c r="A222" s="193"/>
      <c r="B222" s="192" t="s">
        <v>760</v>
      </c>
      <c r="C222" s="191" t="s">
        <v>761</v>
      </c>
      <c r="D222" s="404"/>
      <c r="E222" s="405"/>
      <c r="F222" s="400">
        <v>1</v>
      </c>
      <c r="G222" s="399" t="s">
        <v>195</v>
      </c>
      <c r="H222" s="558"/>
      <c r="I222" s="183">
        <f t="shared" si="13"/>
        <v>0</v>
      </c>
      <c r="J222" s="558"/>
      <c r="K222" s="183">
        <f t="shared" si="14"/>
        <v>0</v>
      </c>
      <c r="L222" s="183">
        <f t="shared" si="15"/>
        <v>0</v>
      </c>
      <c r="M222" s="475"/>
    </row>
    <row r="223" spans="1:13">
      <c r="A223" s="193"/>
      <c r="B223" s="192"/>
      <c r="C223" s="652" t="s">
        <v>762</v>
      </c>
      <c r="D223" s="404"/>
      <c r="E223" s="405"/>
      <c r="F223" s="400"/>
      <c r="G223" s="399"/>
      <c r="H223" s="558"/>
      <c r="I223" s="183"/>
      <c r="J223" s="558"/>
      <c r="K223" s="183"/>
      <c r="L223" s="183"/>
      <c r="M223" s="470"/>
    </row>
    <row r="224" spans="1:13">
      <c r="A224" s="193"/>
      <c r="B224" s="192" t="s">
        <v>763</v>
      </c>
      <c r="C224" s="191" t="s">
        <v>764</v>
      </c>
      <c r="D224" s="404"/>
      <c r="E224" s="405"/>
      <c r="F224" s="400">
        <v>9.5</v>
      </c>
      <c r="G224" s="399" t="s">
        <v>187</v>
      </c>
      <c r="H224" s="558"/>
      <c r="I224" s="183">
        <f t="shared" si="13"/>
        <v>0</v>
      </c>
      <c r="J224" s="558"/>
      <c r="K224" s="183">
        <f t="shared" si="14"/>
        <v>0</v>
      </c>
      <c r="L224" s="183">
        <f t="shared" si="15"/>
        <v>0</v>
      </c>
      <c r="M224" s="475"/>
    </row>
    <row r="225" spans="1:13" s="197" customFormat="1">
      <c r="A225" s="671"/>
      <c r="B225" s="192"/>
      <c r="C225" s="191" t="s">
        <v>752</v>
      </c>
      <c r="D225" s="672"/>
      <c r="E225" s="198"/>
      <c r="F225" s="660"/>
      <c r="G225" s="661"/>
      <c r="H225" s="558"/>
      <c r="I225" s="183"/>
      <c r="J225" s="558"/>
      <c r="K225" s="183"/>
      <c r="L225" s="183"/>
      <c r="M225" s="654"/>
    </row>
    <row r="226" spans="1:13" s="28" customFormat="1">
      <c r="A226" s="193"/>
      <c r="B226" s="192" t="s">
        <v>765</v>
      </c>
      <c r="C226" s="191" t="s">
        <v>766</v>
      </c>
      <c r="D226" s="43"/>
      <c r="E226" s="184"/>
      <c r="F226" s="400">
        <v>119</v>
      </c>
      <c r="G226" s="399" t="s">
        <v>195</v>
      </c>
      <c r="H226" s="558"/>
      <c r="I226" s="183">
        <f t="shared" si="13"/>
        <v>0</v>
      </c>
      <c r="J226" s="558"/>
      <c r="K226" s="183">
        <f t="shared" si="14"/>
        <v>0</v>
      </c>
      <c r="L226" s="183">
        <f t="shared" si="15"/>
        <v>0</v>
      </c>
      <c r="M226" s="475"/>
    </row>
    <row r="227" spans="1:13" s="28" customFormat="1">
      <c r="A227" s="193"/>
      <c r="B227" s="192"/>
      <c r="C227" s="191"/>
      <c r="D227" s="43"/>
      <c r="E227" s="184"/>
      <c r="F227" s="400"/>
      <c r="G227" s="399"/>
      <c r="H227" s="558"/>
      <c r="I227" s="399"/>
      <c r="J227" s="558"/>
      <c r="K227" s="399"/>
      <c r="L227" s="399"/>
      <c r="M227" s="475"/>
    </row>
    <row r="228" spans="1:13" s="28" customFormat="1">
      <c r="A228" s="182"/>
      <c r="B228" s="656" t="s">
        <v>767</v>
      </c>
      <c r="C228" s="478" t="s">
        <v>768</v>
      </c>
      <c r="D228" s="99"/>
      <c r="E228" s="194"/>
      <c r="F228" s="183"/>
      <c r="G228" s="184"/>
      <c r="H228" s="558"/>
      <c r="I228" s="184"/>
      <c r="J228" s="558"/>
      <c r="K228" s="184"/>
      <c r="L228" s="184"/>
      <c r="M228" s="651"/>
    </row>
    <row r="229" spans="1:13" s="373" customFormat="1">
      <c r="A229" s="398"/>
      <c r="B229" s="403"/>
      <c r="C229" s="652" t="s">
        <v>769</v>
      </c>
      <c r="D229" s="137"/>
      <c r="E229" s="399"/>
      <c r="F229" s="400"/>
      <c r="G229" s="399"/>
      <c r="H229" s="558"/>
      <c r="I229" s="399"/>
      <c r="J229" s="558"/>
      <c r="K229" s="399"/>
      <c r="L229" s="399"/>
      <c r="M229" s="479"/>
    </row>
    <row r="230" spans="1:13" s="649" customFormat="1">
      <c r="A230" s="398"/>
      <c r="B230" s="192" t="s">
        <v>770</v>
      </c>
      <c r="C230" s="191" t="s">
        <v>771</v>
      </c>
      <c r="D230" s="137"/>
      <c r="E230" s="399"/>
      <c r="F230" s="400">
        <v>9.1999999999999993</v>
      </c>
      <c r="G230" s="399" t="s">
        <v>187</v>
      </c>
      <c r="H230" s="558"/>
      <c r="I230" s="183">
        <f t="shared" si="13"/>
        <v>0</v>
      </c>
      <c r="J230" s="558"/>
      <c r="K230" s="183">
        <f t="shared" si="14"/>
        <v>0</v>
      </c>
      <c r="L230" s="183">
        <f t="shared" si="15"/>
        <v>0</v>
      </c>
      <c r="M230" s="475"/>
    </row>
    <row r="231" spans="1:13" s="373" customFormat="1">
      <c r="A231" s="398"/>
      <c r="B231" s="403"/>
      <c r="C231" s="652" t="s">
        <v>772</v>
      </c>
      <c r="D231" s="137"/>
      <c r="E231" s="399"/>
      <c r="F231" s="400"/>
      <c r="G231" s="399"/>
      <c r="H231" s="558"/>
      <c r="I231" s="183"/>
      <c r="J231" s="558"/>
      <c r="K231" s="183"/>
      <c r="L231" s="183"/>
      <c r="M231" s="479"/>
    </row>
    <row r="232" spans="1:13" s="373" customFormat="1">
      <c r="A232" s="398"/>
      <c r="B232" s="192" t="s">
        <v>773</v>
      </c>
      <c r="C232" s="191" t="s">
        <v>774</v>
      </c>
      <c r="D232" s="137"/>
      <c r="E232" s="399"/>
      <c r="F232" s="400">
        <v>33</v>
      </c>
      <c r="G232" s="399" t="s">
        <v>775</v>
      </c>
      <c r="H232" s="558"/>
      <c r="I232" s="183">
        <f t="shared" si="13"/>
        <v>0</v>
      </c>
      <c r="J232" s="558"/>
      <c r="K232" s="183">
        <f t="shared" si="14"/>
        <v>0</v>
      </c>
      <c r="L232" s="183">
        <f t="shared" si="15"/>
        <v>0</v>
      </c>
      <c r="M232" s="475"/>
    </row>
    <row r="233" spans="1:13" s="373" customFormat="1">
      <c r="A233" s="398"/>
      <c r="B233" s="192" t="s">
        <v>776</v>
      </c>
      <c r="C233" s="191" t="s">
        <v>777</v>
      </c>
      <c r="D233" s="137"/>
      <c r="E233" s="399"/>
      <c r="F233" s="400">
        <v>7.5</v>
      </c>
      <c r="G233" s="399" t="s">
        <v>775</v>
      </c>
      <c r="H233" s="558"/>
      <c r="I233" s="183">
        <f t="shared" si="13"/>
        <v>0</v>
      </c>
      <c r="J233" s="558"/>
      <c r="K233" s="183">
        <f t="shared" si="14"/>
        <v>0</v>
      </c>
      <c r="L233" s="183">
        <f t="shared" si="15"/>
        <v>0</v>
      </c>
      <c r="M233" s="475"/>
    </row>
    <row r="234" spans="1:13" s="373" customFormat="1">
      <c r="A234" s="398"/>
      <c r="B234" s="192" t="s">
        <v>778</v>
      </c>
      <c r="C234" s="191" t="s">
        <v>779</v>
      </c>
      <c r="D234" s="137"/>
      <c r="E234" s="399"/>
      <c r="F234" s="400">
        <v>5</v>
      </c>
      <c r="G234" s="399" t="s">
        <v>195</v>
      </c>
      <c r="H234" s="558"/>
      <c r="I234" s="183">
        <f t="shared" si="13"/>
        <v>0</v>
      </c>
      <c r="J234" s="558"/>
      <c r="K234" s="183">
        <f t="shared" si="14"/>
        <v>0</v>
      </c>
      <c r="L234" s="183">
        <f t="shared" si="15"/>
        <v>0</v>
      </c>
      <c r="M234" s="475"/>
    </row>
    <row r="235" spans="1:13" s="373" customFormat="1">
      <c r="A235" s="398"/>
      <c r="B235" s="192"/>
      <c r="C235" s="652" t="s">
        <v>780</v>
      </c>
      <c r="D235" s="137"/>
      <c r="E235" s="399"/>
      <c r="F235" s="400"/>
      <c r="G235" s="399"/>
      <c r="H235" s="558"/>
      <c r="I235" s="183"/>
      <c r="J235" s="558"/>
      <c r="K235" s="183"/>
      <c r="L235" s="183"/>
      <c r="M235" s="479"/>
    </row>
    <row r="236" spans="1:13" s="373" customFormat="1">
      <c r="A236" s="398"/>
      <c r="B236" s="192" t="s">
        <v>781</v>
      </c>
      <c r="C236" s="191" t="s">
        <v>782</v>
      </c>
      <c r="D236" s="137"/>
      <c r="E236" s="399"/>
      <c r="F236" s="400">
        <v>30</v>
      </c>
      <c r="G236" s="399" t="s">
        <v>187</v>
      </c>
      <c r="H236" s="558"/>
      <c r="I236" s="183">
        <f t="shared" si="13"/>
        <v>0</v>
      </c>
      <c r="J236" s="558"/>
      <c r="K236" s="183">
        <f t="shared" si="14"/>
        <v>0</v>
      </c>
      <c r="L236" s="183">
        <f t="shared" si="15"/>
        <v>0</v>
      </c>
      <c r="M236" s="475"/>
    </row>
    <row r="237" spans="1:13" s="373" customFormat="1">
      <c r="A237" s="398"/>
      <c r="B237" s="192"/>
      <c r="C237" s="191" t="s">
        <v>783</v>
      </c>
      <c r="D237" s="137"/>
      <c r="E237" s="399"/>
      <c r="F237" s="400"/>
      <c r="G237" s="399"/>
      <c r="H237" s="558"/>
      <c r="I237" s="183"/>
      <c r="J237" s="558"/>
      <c r="K237" s="183"/>
      <c r="L237" s="183"/>
      <c r="M237" s="479"/>
    </row>
    <row r="238" spans="1:13" s="373" customFormat="1">
      <c r="A238" s="398"/>
      <c r="B238" s="192" t="s">
        <v>784</v>
      </c>
      <c r="C238" s="191" t="s">
        <v>754</v>
      </c>
      <c r="D238" s="137"/>
      <c r="E238" s="399"/>
      <c r="F238" s="400">
        <v>20</v>
      </c>
      <c r="G238" s="399" t="s">
        <v>139</v>
      </c>
      <c r="H238" s="558"/>
      <c r="I238" s="183">
        <f t="shared" si="13"/>
        <v>0</v>
      </c>
      <c r="J238" s="558"/>
      <c r="K238" s="183">
        <f t="shared" si="14"/>
        <v>0</v>
      </c>
      <c r="L238" s="183">
        <f t="shared" si="15"/>
        <v>0</v>
      </c>
      <c r="M238" s="475"/>
    </row>
    <row r="239" spans="1:13" s="373" customFormat="1">
      <c r="A239" s="398"/>
      <c r="B239" s="192" t="s">
        <v>785</v>
      </c>
      <c r="C239" s="191" t="s">
        <v>756</v>
      </c>
      <c r="D239" s="137"/>
      <c r="E239" s="399"/>
      <c r="F239" s="400">
        <v>20</v>
      </c>
      <c r="G239" s="399" t="s">
        <v>757</v>
      </c>
      <c r="H239" s="558"/>
      <c r="I239" s="183">
        <f t="shared" si="13"/>
        <v>0</v>
      </c>
      <c r="J239" s="558"/>
      <c r="K239" s="183">
        <f t="shared" si="14"/>
        <v>0</v>
      </c>
      <c r="L239" s="183">
        <f t="shared" si="15"/>
        <v>0</v>
      </c>
      <c r="M239" s="475"/>
    </row>
    <row r="240" spans="1:13" s="669" customFormat="1">
      <c r="A240" s="664"/>
      <c r="B240" s="192" t="s">
        <v>786</v>
      </c>
      <c r="C240" s="191" t="s">
        <v>759</v>
      </c>
      <c r="D240" s="404"/>
      <c r="E240" s="405"/>
      <c r="F240" s="400">
        <v>10</v>
      </c>
      <c r="G240" s="399" t="s">
        <v>757</v>
      </c>
      <c r="H240" s="558"/>
      <c r="I240" s="183">
        <f t="shared" si="13"/>
        <v>0</v>
      </c>
      <c r="J240" s="558"/>
      <c r="K240" s="183">
        <f t="shared" si="14"/>
        <v>0</v>
      </c>
      <c r="L240" s="183">
        <f t="shared" si="15"/>
        <v>0</v>
      </c>
      <c r="M240" s="475"/>
    </row>
    <row r="241" spans="1:13" s="373" customFormat="1">
      <c r="A241" s="398"/>
      <c r="B241" s="192"/>
      <c r="C241" s="652" t="s">
        <v>787</v>
      </c>
      <c r="D241" s="137"/>
      <c r="E241" s="399"/>
      <c r="F241" s="400"/>
      <c r="G241" s="399"/>
      <c r="H241" s="558"/>
      <c r="I241" s="183"/>
      <c r="J241" s="558"/>
      <c r="K241" s="183"/>
      <c r="L241" s="183"/>
      <c r="M241" s="479"/>
    </row>
    <row r="242" spans="1:13" s="373" customFormat="1">
      <c r="A242" s="398"/>
      <c r="B242" s="192" t="s">
        <v>788</v>
      </c>
      <c r="C242" s="191" t="s">
        <v>789</v>
      </c>
      <c r="D242" s="137"/>
      <c r="E242" s="399"/>
      <c r="F242" s="400">
        <v>16</v>
      </c>
      <c r="G242" s="399" t="s">
        <v>790</v>
      </c>
      <c r="H242" s="558"/>
      <c r="I242" s="183">
        <f t="shared" si="13"/>
        <v>0</v>
      </c>
      <c r="J242" s="558"/>
      <c r="K242" s="183">
        <f t="shared" si="14"/>
        <v>0</v>
      </c>
      <c r="L242" s="183">
        <f t="shared" si="15"/>
        <v>0</v>
      </c>
      <c r="M242" s="475"/>
    </row>
    <row r="243" spans="1:13" s="373" customFormat="1">
      <c r="A243" s="398"/>
      <c r="B243" s="192"/>
      <c r="C243" s="652" t="s">
        <v>791</v>
      </c>
      <c r="D243" s="137"/>
      <c r="E243" s="399"/>
      <c r="F243" s="400"/>
      <c r="G243" s="399"/>
      <c r="H243" s="558"/>
      <c r="I243" s="183"/>
      <c r="J243" s="558"/>
      <c r="K243" s="183"/>
      <c r="L243" s="183"/>
      <c r="M243" s="479"/>
    </row>
    <row r="244" spans="1:13" s="373" customFormat="1">
      <c r="A244" s="398"/>
      <c r="B244" s="192" t="s">
        <v>792</v>
      </c>
      <c r="C244" s="191" t="s">
        <v>793</v>
      </c>
      <c r="D244" s="137"/>
      <c r="E244" s="399"/>
      <c r="F244" s="400">
        <v>30</v>
      </c>
      <c r="G244" s="399" t="s">
        <v>790</v>
      </c>
      <c r="H244" s="558"/>
      <c r="I244" s="183">
        <f t="shared" si="13"/>
        <v>0</v>
      </c>
      <c r="J244" s="558"/>
      <c r="K244" s="183">
        <f t="shared" si="14"/>
        <v>0</v>
      </c>
      <c r="L244" s="183">
        <f t="shared" si="15"/>
        <v>0</v>
      </c>
      <c r="M244" s="475"/>
    </row>
    <row r="245" spans="1:13" s="649" customFormat="1">
      <c r="A245" s="398"/>
      <c r="B245" s="192"/>
      <c r="C245" s="652" t="s">
        <v>794</v>
      </c>
      <c r="D245" s="137"/>
      <c r="E245" s="399"/>
      <c r="F245" s="400"/>
      <c r="G245" s="399"/>
      <c r="H245" s="558"/>
      <c r="I245" s="183"/>
      <c r="J245" s="558"/>
      <c r="K245" s="183"/>
      <c r="L245" s="183"/>
      <c r="M245" s="648"/>
    </row>
    <row r="246" spans="1:13" s="373" customFormat="1">
      <c r="A246" s="398"/>
      <c r="B246" s="192" t="s">
        <v>795</v>
      </c>
      <c r="C246" s="191" t="s">
        <v>796</v>
      </c>
      <c r="D246" s="137"/>
      <c r="E246" s="399"/>
      <c r="F246" s="400">
        <v>12</v>
      </c>
      <c r="G246" s="399" t="s">
        <v>187</v>
      </c>
      <c r="H246" s="558"/>
      <c r="I246" s="183">
        <f t="shared" si="13"/>
        <v>0</v>
      </c>
      <c r="J246" s="558"/>
      <c r="K246" s="183">
        <f t="shared" si="14"/>
        <v>0</v>
      </c>
      <c r="L246" s="183">
        <f t="shared" si="15"/>
        <v>0</v>
      </c>
      <c r="M246" s="475"/>
    </row>
    <row r="247" spans="1:13" s="373" customFormat="1">
      <c r="A247" s="398"/>
      <c r="B247" s="192" t="s">
        <v>797</v>
      </c>
      <c r="C247" s="191" t="s">
        <v>798</v>
      </c>
      <c r="D247" s="137"/>
      <c r="E247" s="399"/>
      <c r="F247" s="400">
        <v>11</v>
      </c>
      <c r="G247" s="399" t="s">
        <v>187</v>
      </c>
      <c r="H247" s="558"/>
      <c r="I247" s="183">
        <f t="shared" si="13"/>
        <v>0</v>
      </c>
      <c r="J247" s="558"/>
      <c r="K247" s="183">
        <f t="shared" si="14"/>
        <v>0</v>
      </c>
      <c r="L247" s="183">
        <f t="shared" si="15"/>
        <v>0</v>
      </c>
      <c r="M247" s="475"/>
    </row>
    <row r="248" spans="1:13" s="373" customFormat="1">
      <c r="A248" s="398"/>
      <c r="B248" s="192" t="s">
        <v>799</v>
      </c>
      <c r="C248" s="191" t="s">
        <v>800</v>
      </c>
      <c r="D248" s="137"/>
      <c r="E248" s="399"/>
      <c r="F248" s="400">
        <v>26</v>
      </c>
      <c r="G248" s="399" t="s">
        <v>187</v>
      </c>
      <c r="H248" s="558"/>
      <c r="I248" s="183">
        <f t="shared" si="13"/>
        <v>0</v>
      </c>
      <c r="J248" s="558"/>
      <c r="K248" s="183">
        <f t="shared" si="14"/>
        <v>0</v>
      </c>
      <c r="L248" s="183">
        <f t="shared" si="15"/>
        <v>0</v>
      </c>
      <c r="M248" s="475"/>
    </row>
    <row r="249" spans="1:13" s="649" customFormat="1">
      <c r="A249" s="398"/>
      <c r="B249" s="192"/>
      <c r="C249" s="652" t="s">
        <v>801</v>
      </c>
      <c r="D249" s="137"/>
      <c r="E249" s="399"/>
      <c r="F249" s="400"/>
      <c r="G249" s="399"/>
      <c r="H249" s="558"/>
      <c r="I249" s="183"/>
      <c r="J249" s="558"/>
      <c r="K249" s="183"/>
      <c r="L249" s="183"/>
      <c r="M249" s="648"/>
    </row>
    <row r="250" spans="1:13" s="373" customFormat="1">
      <c r="A250" s="398"/>
      <c r="B250" s="192" t="s">
        <v>802</v>
      </c>
      <c r="C250" s="191" t="s">
        <v>803</v>
      </c>
      <c r="D250" s="137"/>
      <c r="E250" s="399"/>
      <c r="F250" s="400">
        <v>74.5</v>
      </c>
      <c r="G250" s="399" t="s">
        <v>790</v>
      </c>
      <c r="H250" s="558"/>
      <c r="I250" s="183">
        <f t="shared" si="13"/>
        <v>0</v>
      </c>
      <c r="J250" s="558"/>
      <c r="K250" s="183">
        <f t="shared" si="14"/>
        <v>0</v>
      </c>
      <c r="L250" s="183">
        <f t="shared" si="15"/>
        <v>0</v>
      </c>
      <c r="M250" s="475"/>
    </row>
    <row r="251" spans="1:13" s="649" customFormat="1">
      <c r="A251" s="398"/>
      <c r="B251" s="192"/>
      <c r="C251" s="652" t="s">
        <v>804</v>
      </c>
      <c r="D251" s="137"/>
      <c r="E251" s="399"/>
      <c r="F251" s="400"/>
      <c r="G251" s="399"/>
      <c r="H251" s="558"/>
      <c r="I251" s="183"/>
      <c r="J251" s="558"/>
      <c r="K251" s="183"/>
      <c r="L251" s="183"/>
      <c r="M251" s="648"/>
    </row>
    <row r="252" spans="1:13" s="373" customFormat="1">
      <c r="A252" s="398"/>
      <c r="B252" s="192" t="s">
        <v>805</v>
      </c>
      <c r="C252" s="191" t="s">
        <v>806</v>
      </c>
      <c r="D252" s="137"/>
      <c r="E252" s="399"/>
      <c r="F252" s="400">
        <v>295.5</v>
      </c>
      <c r="G252" s="399" t="s">
        <v>790</v>
      </c>
      <c r="H252" s="558"/>
      <c r="I252" s="183">
        <f t="shared" si="13"/>
        <v>0</v>
      </c>
      <c r="J252" s="558"/>
      <c r="K252" s="183">
        <f t="shared" si="14"/>
        <v>0</v>
      </c>
      <c r="L252" s="183">
        <f t="shared" si="15"/>
        <v>0</v>
      </c>
      <c r="M252" s="475"/>
    </row>
    <row r="253" spans="1:13" s="373" customFormat="1">
      <c r="A253" s="398"/>
      <c r="B253" s="192"/>
      <c r="C253" s="191"/>
      <c r="D253" s="137"/>
      <c r="E253" s="399"/>
      <c r="F253" s="400"/>
      <c r="G253" s="399"/>
      <c r="H253" s="558"/>
      <c r="I253" s="183"/>
      <c r="J253" s="558"/>
      <c r="K253" s="183"/>
      <c r="L253" s="183"/>
      <c r="M253" s="475"/>
    </row>
    <row r="254" spans="1:13" s="28" customFormat="1">
      <c r="A254" s="182"/>
      <c r="B254" s="656" t="s">
        <v>807</v>
      </c>
      <c r="C254" s="190" t="s">
        <v>808</v>
      </c>
      <c r="D254" s="99"/>
      <c r="E254" s="194"/>
      <c r="F254" s="183"/>
      <c r="G254" s="184"/>
      <c r="H254" s="558"/>
      <c r="I254" s="183"/>
      <c r="J254" s="558"/>
      <c r="K254" s="183"/>
      <c r="L254" s="183"/>
      <c r="M254" s="651"/>
    </row>
    <row r="255" spans="1:13" s="373" customFormat="1">
      <c r="A255" s="398"/>
      <c r="B255" s="403"/>
      <c r="C255" s="652" t="s">
        <v>809</v>
      </c>
      <c r="D255" s="137"/>
      <c r="E255" s="399"/>
      <c r="F255" s="400"/>
      <c r="G255" s="399"/>
      <c r="H255" s="558"/>
      <c r="I255" s="183"/>
      <c r="J255" s="558"/>
      <c r="K255" s="183"/>
      <c r="L255" s="183"/>
      <c r="M255" s="479"/>
    </row>
    <row r="256" spans="1:13" s="373" customFormat="1">
      <c r="A256" s="398"/>
      <c r="B256" s="192" t="s">
        <v>810</v>
      </c>
      <c r="C256" s="191" t="s">
        <v>806</v>
      </c>
      <c r="D256" s="137"/>
      <c r="E256" s="399"/>
      <c r="F256" s="400">
        <v>416</v>
      </c>
      <c r="G256" s="399" t="s">
        <v>790</v>
      </c>
      <c r="H256" s="558"/>
      <c r="I256" s="183">
        <f t="shared" si="13"/>
        <v>0</v>
      </c>
      <c r="J256" s="558"/>
      <c r="K256" s="183">
        <f t="shared" si="14"/>
        <v>0</v>
      </c>
      <c r="L256" s="183">
        <f t="shared" si="15"/>
        <v>0</v>
      </c>
      <c r="M256" s="475"/>
    </row>
    <row r="257" spans="1:13" s="373" customFormat="1">
      <c r="A257" s="398"/>
      <c r="B257" s="192" t="s">
        <v>811</v>
      </c>
      <c r="C257" s="191" t="s">
        <v>812</v>
      </c>
      <c r="D257" s="137"/>
      <c r="E257" s="399"/>
      <c r="F257" s="400">
        <v>158</v>
      </c>
      <c r="G257" s="399" t="s">
        <v>790</v>
      </c>
      <c r="H257" s="558"/>
      <c r="I257" s="183">
        <f t="shared" si="13"/>
        <v>0</v>
      </c>
      <c r="J257" s="558"/>
      <c r="K257" s="183">
        <f t="shared" si="14"/>
        <v>0</v>
      </c>
      <c r="L257" s="183">
        <f t="shared" si="15"/>
        <v>0</v>
      </c>
      <c r="M257" s="475"/>
    </row>
    <row r="258" spans="1:13" s="373" customFormat="1">
      <c r="A258" s="398"/>
      <c r="B258" s="403"/>
      <c r="C258" s="652" t="s">
        <v>813</v>
      </c>
      <c r="D258" s="137"/>
      <c r="E258" s="399"/>
      <c r="F258" s="400"/>
      <c r="G258" s="399"/>
      <c r="H258" s="558"/>
      <c r="I258" s="183"/>
      <c r="J258" s="558"/>
      <c r="K258" s="183"/>
      <c r="L258" s="183"/>
      <c r="M258" s="479"/>
    </row>
    <row r="259" spans="1:13" s="373" customFormat="1">
      <c r="A259" s="398"/>
      <c r="B259" s="192" t="s">
        <v>814</v>
      </c>
      <c r="C259" s="191" t="s">
        <v>815</v>
      </c>
      <c r="D259" s="137"/>
      <c r="E259" s="399"/>
      <c r="F259" s="400">
        <v>18</v>
      </c>
      <c r="G259" s="399" t="s">
        <v>790</v>
      </c>
      <c r="H259" s="558"/>
      <c r="I259" s="183">
        <f t="shared" si="13"/>
        <v>0</v>
      </c>
      <c r="J259" s="558"/>
      <c r="K259" s="183">
        <f t="shared" si="14"/>
        <v>0</v>
      </c>
      <c r="L259" s="183">
        <f t="shared" si="15"/>
        <v>0</v>
      </c>
      <c r="M259" s="475"/>
    </row>
    <row r="260" spans="1:13" s="373" customFormat="1">
      <c r="A260" s="398"/>
      <c r="B260" s="192"/>
      <c r="C260" s="652" t="s">
        <v>816</v>
      </c>
      <c r="D260" s="137"/>
      <c r="E260" s="399"/>
      <c r="F260" s="400"/>
      <c r="G260" s="399"/>
      <c r="H260" s="558"/>
      <c r="I260" s="183"/>
      <c r="J260" s="558"/>
      <c r="K260" s="183"/>
      <c r="L260" s="183"/>
      <c r="M260" s="479"/>
    </row>
    <row r="261" spans="1:13" s="373" customFormat="1">
      <c r="A261" s="398"/>
      <c r="B261" s="192" t="s">
        <v>817</v>
      </c>
      <c r="C261" s="191" t="s">
        <v>789</v>
      </c>
      <c r="D261" s="137"/>
      <c r="E261" s="399"/>
      <c r="F261" s="400">
        <v>8</v>
      </c>
      <c r="G261" s="399" t="s">
        <v>790</v>
      </c>
      <c r="H261" s="558"/>
      <c r="I261" s="183">
        <f t="shared" si="13"/>
        <v>0</v>
      </c>
      <c r="J261" s="558"/>
      <c r="K261" s="183">
        <f t="shared" si="14"/>
        <v>0</v>
      </c>
      <c r="L261" s="183">
        <f t="shared" si="15"/>
        <v>0</v>
      </c>
      <c r="M261" s="475"/>
    </row>
    <row r="262" spans="1:13" s="373" customFormat="1">
      <c r="A262" s="398"/>
      <c r="B262" s="192" t="s">
        <v>818</v>
      </c>
      <c r="C262" s="191" t="s">
        <v>819</v>
      </c>
      <c r="D262" s="137"/>
      <c r="E262" s="399"/>
      <c r="F262" s="400">
        <v>1</v>
      </c>
      <c r="G262" s="399" t="s">
        <v>195</v>
      </c>
      <c r="H262" s="558"/>
      <c r="I262" s="183">
        <f t="shared" si="13"/>
        <v>0</v>
      </c>
      <c r="J262" s="558"/>
      <c r="K262" s="183">
        <f t="shared" si="14"/>
        <v>0</v>
      </c>
      <c r="L262" s="183">
        <f t="shared" si="15"/>
        <v>0</v>
      </c>
      <c r="M262" s="475"/>
    </row>
    <row r="263" spans="1:13">
      <c r="A263" s="193"/>
      <c r="B263" s="192"/>
      <c r="C263" s="191"/>
      <c r="D263" s="43"/>
      <c r="E263" s="184"/>
      <c r="F263" s="183"/>
      <c r="G263" s="184"/>
      <c r="H263" s="792"/>
      <c r="I263" s="186">
        <f t="shared" ref="I263" si="16">F263*H263</f>
        <v>0</v>
      </c>
      <c r="J263" s="793"/>
      <c r="K263" s="186">
        <f t="shared" ref="K263" si="17">J263*F263</f>
        <v>0</v>
      </c>
      <c r="L263" s="186">
        <f t="shared" ref="L263" si="18">K263+I263</f>
        <v>0</v>
      </c>
      <c r="M263" s="470"/>
    </row>
    <row r="264" spans="1:13">
      <c r="A264" s="72"/>
      <c r="B264" s="923" t="s">
        <v>820</v>
      </c>
      <c r="C264" s="924"/>
      <c r="D264" s="924"/>
      <c r="E264" s="924"/>
      <c r="F264" s="924"/>
      <c r="G264" s="924"/>
      <c r="H264" s="925"/>
      <c r="I264" s="73">
        <f>SUM(I12:I263)</f>
        <v>0</v>
      </c>
      <c r="J264" s="74"/>
      <c r="K264" s="73">
        <f>SUM(K12:K263)</f>
        <v>0</v>
      </c>
      <c r="L264" s="73">
        <f>SUM(L12:L263)</f>
        <v>0</v>
      </c>
      <c r="M264" s="471"/>
    </row>
    <row r="265" spans="1:13">
      <c r="F265" s="29"/>
      <c r="G265" s="77"/>
      <c r="H265" s="78"/>
      <c r="I265" s="78"/>
      <c r="J265" s="78"/>
      <c r="K265" s="78"/>
      <c r="L265" s="79"/>
      <c r="M265" s="541"/>
    </row>
  </sheetData>
  <mergeCells count="11">
    <mergeCell ref="B264:H264"/>
    <mergeCell ref="J10:K10"/>
    <mergeCell ref="L10:L11"/>
    <mergeCell ref="M10:M11"/>
    <mergeCell ref="A1:M1"/>
    <mergeCell ref="A2:M2"/>
    <mergeCell ref="A10:A11"/>
    <mergeCell ref="B10:E11"/>
    <mergeCell ref="F10:F11"/>
    <mergeCell ref="G10:G11"/>
    <mergeCell ref="H10:I10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1D69-F5E4-4E20-963B-6FF533DD35E9}">
  <sheetPr>
    <tabColor theme="9" tint="0.39997558519241921"/>
  </sheetPr>
  <dimension ref="A1:P721"/>
  <sheetViews>
    <sheetView view="pageBreakPreview" topLeftCell="A583" zoomScaleNormal="100" zoomScaleSheetLayoutView="100" workbookViewId="0">
      <selection activeCell="F716" sqref="F716"/>
    </sheetView>
  </sheetViews>
  <sheetFormatPr baseColWidth="10" defaultColWidth="10.19921875" defaultRowHeight="21"/>
  <cols>
    <col min="1" max="1" width="5.3984375" style="702" customWidth="1"/>
    <col min="2" max="2" width="9.59765625" style="702" customWidth="1"/>
    <col min="3" max="4" width="16.59765625" style="682" customWidth="1"/>
    <col min="5" max="5" width="28.3984375" style="682" customWidth="1"/>
    <col min="6" max="6" width="13.19921875" style="704" customWidth="1"/>
    <col min="7" max="7" width="6.59765625" style="705" customWidth="1"/>
    <col min="8" max="8" width="14.3984375" style="682" customWidth="1"/>
    <col min="9" max="9" width="17.3984375" style="682" customWidth="1"/>
    <col min="10" max="10" width="12.59765625" style="682" bestFit="1" customWidth="1"/>
    <col min="11" max="11" width="16.19921875" style="682" customWidth="1"/>
    <col min="12" max="12" width="19.19921875" style="682" customWidth="1"/>
    <col min="13" max="13" width="25.3984375" style="682" customWidth="1"/>
    <col min="14" max="14" width="10.19921875" style="714"/>
    <col min="15" max="15" width="13.3984375" style="714" bestFit="1" customWidth="1"/>
    <col min="16" max="16384" width="10.19921875" style="714"/>
  </cols>
  <sheetData>
    <row r="1" spans="1:13" s="682" customFormat="1">
      <c r="A1" s="953" t="s">
        <v>821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</row>
    <row r="2" spans="1:13" s="682" customFormat="1" ht="27">
      <c r="A2" s="954" t="s">
        <v>124</v>
      </c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</row>
    <row r="3" spans="1:13" s="682" customFormat="1">
      <c r="A3" s="587" t="s">
        <v>94</v>
      </c>
      <c r="B3" s="683"/>
      <c r="C3" s="684"/>
      <c r="D3" s="684"/>
      <c r="E3" s="685" t="s">
        <v>19</v>
      </c>
      <c r="F3" s="686"/>
      <c r="G3" s="687"/>
      <c r="H3" s="685"/>
      <c r="I3" s="685"/>
      <c r="J3" s="685"/>
      <c r="K3" s="685"/>
      <c r="L3" s="685"/>
      <c r="M3" s="685"/>
    </row>
    <row r="4" spans="1:13" s="682" customFormat="1">
      <c r="A4" s="688" t="s">
        <v>95</v>
      </c>
      <c r="B4" s="689"/>
      <c r="C4" s="690"/>
      <c r="D4" s="690"/>
      <c r="E4" s="41" t="str">
        <f>+ปร.6!D3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691"/>
      <c r="G4" s="692"/>
      <c r="H4" s="692"/>
      <c r="I4" s="692"/>
      <c r="J4" s="692"/>
      <c r="K4" s="692"/>
      <c r="L4" s="692"/>
      <c r="M4" s="692"/>
    </row>
    <row r="5" spans="1:13" s="682" customFormat="1">
      <c r="A5" s="688"/>
      <c r="B5" s="689"/>
      <c r="C5" s="690"/>
      <c r="D5" s="690"/>
      <c r="E5" s="41" t="str">
        <f>+ปร.6!D4</f>
        <v>สำหรับระเบียงเศรษฐกิจพิเศษภาคเหนือ</v>
      </c>
      <c r="F5" s="691"/>
      <c r="G5" s="692"/>
      <c r="H5" s="692"/>
      <c r="I5" s="692"/>
      <c r="J5" s="692"/>
      <c r="K5" s="692"/>
      <c r="L5" s="692"/>
      <c r="M5" s="692"/>
    </row>
    <row r="6" spans="1:13" s="682" customFormat="1">
      <c r="A6" s="688" t="s">
        <v>5</v>
      </c>
      <c r="B6" s="689"/>
      <c r="C6" s="690"/>
      <c r="D6" s="690"/>
      <c r="E6" s="41" t="str">
        <f>+ปร.6!D5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691"/>
      <c r="G6" s="693"/>
      <c r="H6" s="692"/>
      <c r="I6" s="690"/>
      <c r="J6" s="690"/>
      <c r="K6" s="690"/>
      <c r="L6" s="692"/>
      <c r="M6" s="692"/>
    </row>
    <row r="7" spans="1:13" s="682" customFormat="1">
      <c r="A7" s="688" t="s">
        <v>96</v>
      </c>
      <c r="B7" s="694"/>
      <c r="C7" s="695"/>
      <c r="D7" s="695"/>
      <c r="E7" s="692" t="s">
        <v>822</v>
      </c>
      <c r="F7" s="691"/>
      <c r="G7" s="693"/>
      <c r="H7" s="692"/>
      <c r="I7" s="689"/>
      <c r="J7" s="689" t="s">
        <v>7</v>
      </c>
      <c r="K7" s="696" t="s">
        <v>97</v>
      </c>
      <c r="L7" s="692"/>
      <c r="M7" s="692"/>
    </row>
    <row r="8" spans="1:13" s="682" customFormat="1">
      <c r="A8" s="697" t="s">
        <v>98</v>
      </c>
      <c r="B8" s="698"/>
      <c r="C8" s="690"/>
      <c r="D8" s="690"/>
      <c r="E8" s="692" t="s">
        <v>99</v>
      </c>
      <c r="F8" s="691"/>
      <c r="G8" s="693"/>
      <c r="H8" s="692"/>
      <c r="I8" s="698"/>
      <c r="J8" s="698" t="s">
        <v>100</v>
      </c>
      <c r="K8" s="699" t="str">
        <f>+ปร.6!D9</f>
        <v>4 พฤศจิกายน พ.ศ. 2568</v>
      </c>
      <c r="L8" s="700"/>
      <c r="M8" s="700"/>
    </row>
    <row r="9" spans="1:13" s="682" customFormat="1">
      <c r="A9" s="701"/>
      <c r="B9" s="702"/>
      <c r="C9" s="703"/>
      <c r="D9" s="703"/>
      <c r="F9" s="704"/>
      <c r="G9" s="705"/>
      <c r="M9" s="702" t="s">
        <v>101</v>
      </c>
    </row>
    <row r="10" spans="1:13" s="682" customFormat="1">
      <c r="A10" s="955" t="s">
        <v>102</v>
      </c>
      <c r="B10" s="956" t="s">
        <v>16</v>
      </c>
      <c r="C10" s="956"/>
      <c r="D10" s="956"/>
      <c r="E10" s="956"/>
      <c r="F10" s="957" t="s">
        <v>103</v>
      </c>
      <c r="G10" s="955" t="s">
        <v>104</v>
      </c>
      <c r="H10" s="950" t="s">
        <v>105</v>
      </c>
      <c r="I10" s="950"/>
      <c r="J10" s="950" t="s">
        <v>106</v>
      </c>
      <c r="K10" s="950"/>
      <c r="L10" s="955" t="s">
        <v>107</v>
      </c>
      <c r="M10" s="955" t="s">
        <v>18</v>
      </c>
    </row>
    <row r="11" spans="1:13" s="682" customFormat="1">
      <c r="A11" s="955"/>
      <c r="B11" s="956"/>
      <c r="C11" s="956"/>
      <c r="D11" s="956"/>
      <c r="E11" s="956"/>
      <c r="F11" s="957"/>
      <c r="G11" s="955"/>
      <c r="H11" s="706" t="s">
        <v>108</v>
      </c>
      <c r="I11" s="707" t="s">
        <v>109</v>
      </c>
      <c r="J11" s="706" t="s">
        <v>108</v>
      </c>
      <c r="K11" s="707" t="s">
        <v>109</v>
      </c>
      <c r="L11" s="955"/>
      <c r="M11" s="955"/>
    </row>
    <row r="12" spans="1:13">
      <c r="A12" s="708">
        <v>4</v>
      </c>
      <c r="B12" s="709" t="s">
        <v>117</v>
      </c>
      <c r="C12" s="710"/>
      <c r="D12" s="711"/>
      <c r="E12" s="711"/>
      <c r="F12" s="674"/>
      <c r="G12" s="712"/>
      <c r="H12" s="151"/>
      <c r="I12" s="151"/>
      <c r="J12" s="151"/>
      <c r="K12" s="151"/>
      <c r="L12" s="151"/>
      <c r="M12" s="713"/>
    </row>
    <row r="13" spans="1:13" s="722" customFormat="1" ht="23">
      <c r="A13" s="715"/>
      <c r="B13" s="716">
        <v>4.0999999999999996</v>
      </c>
      <c r="C13" s="717" t="s">
        <v>823</v>
      </c>
      <c r="D13" s="718"/>
      <c r="E13" s="719"/>
      <c r="F13" s="675"/>
      <c r="G13" s="720"/>
      <c r="H13" s="676"/>
      <c r="I13" s="677"/>
      <c r="J13" s="678"/>
      <c r="K13" s="677"/>
      <c r="L13" s="677"/>
      <c r="M13" s="721"/>
    </row>
    <row r="14" spans="1:13" s="729" customFormat="1">
      <c r="A14" s="723"/>
      <c r="B14" s="724" t="s">
        <v>824</v>
      </c>
      <c r="C14" s="725" t="s">
        <v>825</v>
      </c>
      <c r="D14" s="693"/>
      <c r="E14" s="726"/>
      <c r="F14" s="521">
        <v>1</v>
      </c>
      <c r="G14" s="727" t="s">
        <v>195</v>
      </c>
      <c r="H14" s="428"/>
      <c r="I14" s="156">
        <f t="shared" ref="I14:I76" si="0">H14*F14</f>
        <v>0</v>
      </c>
      <c r="J14" s="428"/>
      <c r="K14" s="156">
        <f t="shared" ref="K14:K15" si="1">F14*J14</f>
        <v>0</v>
      </c>
      <c r="L14" s="157">
        <f>I14+K14</f>
        <v>0</v>
      </c>
      <c r="M14" s="728"/>
    </row>
    <row r="15" spans="1:13" s="547" customFormat="1">
      <c r="A15" s="398"/>
      <c r="B15" s="724" t="s">
        <v>826</v>
      </c>
      <c r="C15" s="402" t="s">
        <v>827</v>
      </c>
      <c r="D15" s="137"/>
      <c r="E15" s="399"/>
      <c r="F15" s="411">
        <v>7</v>
      </c>
      <c r="G15" s="399" t="s">
        <v>195</v>
      </c>
      <c r="H15" s="428"/>
      <c r="I15" s="156">
        <f t="shared" si="0"/>
        <v>0</v>
      </c>
      <c r="J15" s="428"/>
      <c r="K15" s="156">
        <f t="shared" si="1"/>
        <v>0</v>
      </c>
      <c r="L15" s="157">
        <f t="shared" ref="L15:L16" si="2">I15+K15</f>
        <v>0</v>
      </c>
      <c r="M15" s="397"/>
    </row>
    <row r="16" spans="1:13" s="547" customFormat="1">
      <c r="A16" s="398"/>
      <c r="B16" s="724" t="s">
        <v>828</v>
      </c>
      <c r="C16" s="402" t="s">
        <v>829</v>
      </c>
      <c r="D16" s="137"/>
      <c r="E16" s="399"/>
      <c r="F16" s="411">
        <v>1</v>
      </c>
      <c r="G16" s="399" t="s">
        <v>195</v>
      </c>
      <c r="H16" s="428"/>
      <c r="I16" s="156">
        <f t="shared" si="0"/>
        <v>0</v>
      </c>
      <c r="J16" s="428"/>
      <c r="K16" s="156">
        <f t="shared" ref="K16:K79" si="3">F16*J16</f>
        <v>0</v>
      </c>
      <c r="L16" s="157">
        <f t="shared" si="2"/>
        <v>0</v>
      </c>
      <c r="M16" s="397"/>
    </row>
    <row r="17" spans="1:13" s="547" customFormat="1">
      <c r="A17" s="398"/>
      <c r="B17" s="724" t="s">
        <v>830</v>
      </c>
      <c r="C17" s="402" t="s">
        <v>831</v>
      </c>
      <c r="D17" s="137"/>
      <c r="E17" s="399"/>
      <c r="F17" s="411">
        <v>3</v>
      </c>
      <c r="G17" s="399" t="s">
        <v>195</v>
      </c>
      <c r="H17" s="428"/>
      <c r="I17" s="156">
        <f t="shared" si="0"/>
        <v>0</v>
      </c>
      <c r="J17" s="428"/>
      <c r="K17" s="156">
        <f t="shared" si="3"/>
        <v>0</v>
      </c>
      <c r="L17" s="157">
        <f t="shared" ref="L17:L80" si="4">I17+K17</f>
        <v>0</v>
      </c>
      <c r="M17" s="397"/>
    </row>
    <row r="18" spans="1:13" s="547" customFormat="1">
      <c r="A18" s="398"/>
      <c r="B18" s="724" t="s">
        <v>832</v>
      </c>
      <c r="C18" s="402" t="s">
        <v>833</v>
      </c>
      <c r="D18" s="137"/>
      <c r="E18" s="399"/>
      <c r="F18" s="411">
        <v>3</v>
      </c>
      <c r="G18" s="399" t="s">
        <v>195</v>
      </c>
      <c r="H18" s="428"/>
      <c r="I18" s="156">
        <f t="shared" si="0"/>
        <v>0</v>
      </c>
      <c r="J18" s="428"/>
      <c r="K18" s="156">
        <f t="shared" si="3"/>
        <v>0</v>
      </c>
      <c r="L18" s="157">
        <f t="shared" si="4"/>
        <v>0</v>
      </c>
      <c r="M18" s="397"/>
    </row>
    <row r="19" spans="1:13" s="547" customFormat="1">
      <c r="A19" s="398"/>
      <c r="B19" s="724" t="s">
        <v>834</v>
      </c>
      <c r="C19" s="402" t="s">
        <v>835</v>
      </c>
      <c r="D19" s="137"/>
      <c r="E19" s="399"/>
      <c r="F19" s="411">
        <v>3</v>
      </c>
      <c r="G19" s="399" t="s">
        <v>195</v>
      </c>
      <c r="H19" s="428"/>
      <c r="I19" s="156">
        <f t="shared" si="0"/>
        <v>0</v>
      </c>
      <c r="J19" s="428"/>
      <c r="K19" s="156">
        <f t="shared" si="3"/>
        <v>0</v>
      </c>
      <c r="L19" s="157">
        <f t="shared" si="4"/>
        <v>0</v>
      </c>
      <c r="M19" s="397"/>
    </row>
    <row r="20" spans="1:13" s="547" customFormat="1">
      <c r="A20" s="398"/>
      <c r="B20" s="724" t="s">
        <v>836</v>
      </c>
      <c r="C20" s="402" t="s">
        <v>837</v>
      </c>
      <c r="D20" s="137"/>
      <c r="E20" s="399"/>
      <c r="F20" s="411">
        <v>1</v>
      </c>
      <c r="G20" s="399" t="s">
        <v>195</v>
      </c>
      <c r="H20" s="428"/>
      <c r="I20" s="156">
        <f t="shared" si="0"/>
        <v>0</v>
      </c>
      <c r="J20" s="428"/>
      <c r="K20" s="156">
        <f t="shared" si="3"/>
        <v>0</v>
      </c>
      <c r="L20" s="157">
        <f t="shared" si="4"/>
        <v>0</v>
      </c>
      <c r="M20" s="397"/>
    </row>
    <row r="21" spans="1:13" s="547" customFormat="1">
      <c r="A21" s="398"/>
      <c r="B21" s="724" t="s">
        <v>838</v>
      </c>
      <c r="C21" s="402" t="s">
        <v>839</v>
      </c>
      <c r="D21" s="137"/>
      <c r="E21" s="399"/>
      <c r="F21" s="411"/>
      <c r="G21" s="399"/>
      <c r="H21" s="428"/>
      <c r="I21" s="156"/>
      <c r="J21" s="428"/>
      <c r="K21" s="156"/>
      <c r="L21" s="157"/>
      <c r="M21" s="479"/>
    </row>
    <row r="22" spans="1:13" s="547" customFormat="1">
      <c r="A22" s="398"/>
      <c r="B22" s="403"/>
      <c r="C22" s="402" t="s">
        <v>840</v>
      </c>
      <c r="D22" s="137"/>
      <c r="E22" s="399"/>
      <c r="F22" s="411">
        <v>780</v>
      </c>
      <c r="G22" s="399" t="s">
        <v>187</v>
      </c>
      <c r="H22" s="428"/>
      <c r="I22" s="156">
        <f t="shared" si="0"/>
        <v>0</v>
      </c>
      <c r="J22" s="428"/>
      <c r="K22" s="156">
        <f t="shared" si="3"/>
        <v>0</v>
      </c>
      <c r="L22" s="157">
        <f t="shared" si="4"/>
        <v>0</v>
      </c>
      <c r="M22" s="397"/>
    </row>
    <row r="23" spans="1:13" s="547" customFormat="1">
      <c r="A23" s="398"/>
      <c r="B23" s="403"/>
      <c r="C23" s="402" t="s">
        <v>841</v>
      </c>
      <c r="D23" s="137"/>
      <c r="E23" s="399"/>
      <c r="F23" s="411">
        <v>36</v>
      </c>
      <c r="G23" s="399" t="s">
        <v>187</v>
      </c>
      <c r="H23" s="428"/>
      <c r="I23" s="156">
        <f t="shared" si="0"/>
        <v>0</v>
      </c>
      <c r="J23" s="428"/>
      <c r="K23" s="156">
        <f t="shared" si="3"/>
        <v>0</v>
      </c>
      <c r="L23" s="157">
        <f t="shared" si="4"/>
        <v>0</v>
      </c>
      <c r="M23" s="397"/>
    </row>
    <row r="24" spans="1:13" s="729" customFormat="1">
      <c r="A24" s="723"/>
      <c r="B24" s="724"/>
      <c r="C24" s="730"/>
      <c r="D24" s="687"/>
      <c r="E24" s="727"/>
      <c r="F24" s="411"/>
      <c r="G24" s="727"/>
      <c r="H24" s="428"/>
      <c r="I24" s="156"/>
      <c r="J24" s="428"/>
      <c r="K24" s="156"/>
      <c r="L24" s="157"/>
      <c r="M24" s="731"/>
    </row>
    <row r="25" spans="1:13" s="590" customFormat="1" ht="23">
      <c r="A25" s="585"/>
      <c r="B25" s="586">
        <v>4.2</v>
      </c>
      <c r="C25" s="586" t="s">
        <v>842</v>
      </c>
      <c r="D25" s="587"/>
      <c r="E25" s="588"/>
      <c r="F25" s="411"/>
      <c r="G25" s="588"/>
      <c r="H25" s="428"/>
      <c r="I25" s="156"/>
      <c r="J25" s="428"/>
      <c r="K25" s="156"/>
      <c r="L25" s="157"/>
      <c r="M25" s="589"/>
    </row>
    <row r="26" spans="1:13" s="729" customFormat="1">
      <c r="A26" s="723"/>
      <c r="B26" s="724" t="s">
        <v>843</v>
      </c>
      <c r="C26" s="730" t="s">
        <v>844</v>
      </c>
      <c r="D26" s="687"/>
      <c r="E26" s="727"/>
      <c r="F26" s="411">
        <v>1</v>
      </c>
      <c r="G26" s="727" t="s">
        <v>195</v>
      </c>
      <c r="H26" s="428"/>
      <c r="I26" s="156">
        <f t="shared" si="0"/>
        <v>0</v>
      </c>
      <c r="J26" s="428"/>
      <c r="K26" s="156">
        <f t="shared" si="3"/>
        <v>0</v>
      </c>
      <c r="L26" s="157">
        <f t="shared" si="4"/>
        <v>0</v>
      </c>
      <c r="M26" s="397"/>
    </row>
    <row r="27" spans="1:13" s="729" customFormat="1">
      <c r="A27" s="723"/>
      <c r="B27" s="724"/>
      <c r="C27" s="730" t="s">
        <v>845</v>
      </c>
      <c r="D27" s="687"/>
      <c r="E27" s="727"/>
      <c r="F27" s="411"/>
      <c r="G27" s="727"/>
      <c r="H27" s="428"/>
      <c r="I27" s="156"/>
      <c r="J27" s="428"/>
      <c r="K27" s="156"/>
      <c r="L27" s="157"/>
      <c r="M27" s="731"/>
    </row>
    <row r="28" spans="1:13" s="133" customFormat="1">
      <c r="A28" s="398"/>
      <c r="B28" s="591" t="s">
        <v>846</v>
      </c>
      <c r="C28" s="732" t="s">
        <v>847</v>
      </c>
      <c r="D28" s="733"/>
      <c r="E28" s="734"/>
      <c r="F28" s="509">
        <v>1</v>
      </c>
      <c r="G28" s="384" t="s">
        <v>195</v>
      </c>
      <c r="H28" s="385"/>
      <c r="I28" s="156">
        <f t="shared" si="0"/>
        <v>0</v>
      </c>
      <c r="J28" s="509"/>
      <c r="K28" s="156">
        <f t="shared" si="3"/>
        <v>0</v>
      </c>
      <c r="L28" s="157">
        <f t="shared" si="4"/>
        <v>0</v>
      </c>
      <c r="M28" s="413"/>
    </row>
    <row r="29" spans="1:13" s="133" customFormat="1">
      <c r="A29" s="398"/>
      <c r="B29" s="724" t="s">
        <v>848</v>
      </c>
      <c r="C29" s="402" t="s">
        <v>849</v>
      </c>
      <c r="D29" s="137"/>
      <c r="E29" s="399"/>
      <c r="F29" s="509">
        <v>1</v>
      </c>
      <c r="G29" s="384" t="s">
        <v>195</v>
      </c>
      <c r="H29" s="385"/>
      <c r="I29" s="156">
        <f t="shared" si="0"/>
        <v>0</v>
      </c>
      <c r="J29" s="509"/>
      <c r="K29" s="156">
        <f t="shared" si="3"/>
        <v>0</v>
      </c>
      <c r="L29" s="157">
        <f t="shared" si="4"/>
        <v>0</v>
      </c>
      <c r="M29" s="413"/>
    </row>
    <row r="30" spans="1:13" s="729" customFormat="1">
      <c r="A30" s="723"/>
      <c r="B30" s="724" t="s">
        <v>850</v>
      </c>
      <c r="C30" s="730" t="s">
        <v>837</v>
      </c>
      <c r="D30" s="687"/>
      <c r="E30" s="727"/>
      <c r="F30" s="411">
        <v>1</v>
      </c>
      <c r="G30" s="727" t="s">
        <v>195</v>
      </c>
      <c r="H30" s="428"/>
      <c r="I30" s="156">
        <f t="shared" si="0"/>
        <v>0</v>
      </c>
      <c r="J30" s="428"/>
      <c r="K30" s="156">
        <f t="shared" si="3"/>
        <v>0</v>
      </c>
      <c r="L30" s="157">
        <f t="shared" si="4"/>
        <v>0</v>
      </c>
      <c r="M30" s="397"/>
    </row>
    <row r="31" spans="1:13" s="133" customFormat="1">
      <c r="A31" s="477"/>
      <c r="B31" s="724" t="s">
        <v>851</v>
      </c>
      <c r="C31" s="402" t="s">
        <v>852</v>
      </c>
      <c r="D31" s="137"/>
      <c r="E31" s="399"/>
      <c r="F31" s="400">
        <v>72</v>
      </c>
      <c r="G31" s="399" t="s">
        <v>139</v>
      </c>
      <c r="H31" s="400"/>
      <c r="I31" s="156">
        <f t="shared" si="0"/>
        <v>0</v>
      </c>
      <c r="J31" s="400"/>
      <c r="K31" s="156">
        <f t="shared" si="3"/>
        <v>0</v>
      </c>
      <c r="L31" s="157">
        <f t="shared" si="4"/>
        <v>0</v>
      </c>
      <c r="M31" s="413"/>
    </row>
    <row r="32" spans="1:13" s="133" customFormat="1">
      <c r="A32" s="477"/>
      <c r="B32" s="403"/>
      <c r="C32" s="402"/>
      <c r="D32" s="137"/>
      <c r="E32" s="399"/>
      <c r="F32" s="400"/>
      <c r="G32" s="399"/>
      <c r="H32" s="400"/>
      <c r="I32" s="156"/>
      <c r="J32" s="400"/>
      <c r="K32" s="156"/>
      <c r="L32" s="157"/>
      <c r="M32" s="413"/>
    </row>
    <row r="33" spans="1:15" s="590" customFormat="1" ht="23">
      <c r="A33" s="585"/>
      <c r="B33" s="586">
        <v>4.3</v>
      </c>
      <c r="C33" s="586" t="s">
        <v>853</v>
      </c>
      <c r="D33" s="587"/>
      <c r="E33" s="588"/>
      <c r="F33" s="411"/>
      <c r="G33" s="588"/>
      <c r="H33" s="428"/>
      <c r="I33" s="156"/>
      <c r="J33" s="428"/>
      <c r="K33" s="156"/>
      <c r="L33" s="157"/>
      <c r="M33" s="589"/>
      <c r="N33" s="547"/>
    </row>
    <row r="34" spans="1:15" s="729" customFormat="1">
      <c r="A34" s="723"/>
      <c r="B34" s="724" t="s">
        <v>854</v>
      </c>
      <c r="C34" s="730" t="s">
        <v>855</v>
      </c>
      <c r="D34" s="687"/>
      <c r="E34" s="727"/>
      <c r="F34" s="411"/>
      <c r="G34" s="727"/>
      <c r="H34" s="428"/>
      <c r="I34" s="156"/>
      <c r="J34" s="428"/>
      <c r="K34" s="156"/>
      <c r="L34" s="157"/>
      <c r="M34" s="731"/>
      <c r="N34" s="547"/>
    </row>
    <row r="35" spans="1:15" s="547" customFormat="1">
      <c r="A35" s="398"/>
      <c r="B35" s="403"/>
      <c r="C35" s="402" t="s">
        <v>856</v>
      </c>
      <c r="D35" s="137"/>
      <c r="E35" s="399"/>
      <c r="F35" s="411">
        <v>1</v>
      </c>
      <c r="G35" s="399" t="s">
        <v>195</v>
      </c>
      <c r="H35" s="428"/>
      <c r="I35" s="156">
        <f t="shared" si="0"/>
        <v>0</v>
      </c>
      <c r="J35" s="428"/>
      <c r="K35" s="156">
        <f t="shared" si="3"/>
        <v>0</v>
      </c>
      <c r="L35" s="157">
        <f t="shared" si="4"/>
        <v>0</v>
      </c>
      <c r="M35" s="397"/>
    </row>
    <row r="36" spans="1:15" s="547" customFormat="1">
      <c r="A36" s="398"/>
      <c r="B36" s="403"/>
      <c r="C36" s="402" t="s">
        <v>857</v>
      </c>
      <c r="D36" s="137"/>
      <c r="E36" s="399"/>
      <c r="F36" s="411"/>
      <c r="G36" s="399"/>
      <c r="H36" s="428"/>
      <c r="I36" s="156"/>
      <c r="J36" s="428"/>
      <c r="K36" s="156"/>
      <c r="L36" s="157"/>
      <c r="M36" s="479"/>
    </row>
    <row r="37" spans="1:15" s="547" customFormat="1">
      <c r="A37" s="398"/>
      <c r="B37" s="403"/>
      <c r="C37" s="402" t="s">
        <v>858</v>
      </c>
      <c r="D37" s="137"/>
      <c r="E37" s="399"/>
      <c r="F37" s="411">
        <v>2</v>
      </c>
      <c r="G37" s="399" t="s">
        <v>195</v>
      </c>
      <c r="H37" s="428"/>
      <c r="I37" s="156">
        <f t="shared" si="0"/>
        <v>0</v>
      </c>
      <c r="J37" s="428"/>
      <c r="K37" s="156">
        <f t="shared" si="3"/>
        <v>0</v>
      </c>
      <c r="L37" s="157">
        <f t="shared" si="4"/>
        <v>0</v>
      </c>
      <c r="M37" s="397"/>
    </row>
    <row r="38" spans="1:15" s="547" customFormat="1">
      <c r="A38" s="398"/>
      <c r="B38" s="403"/>
      <c r="C38" s="402" t="s">
        <v>859</v>
      </c>
      <c r="D38" s="137"/>
      <c r="E38" s="399"/>
      <c r="F38" s="411">
        <v>2</v>
      </c>
      <c r="G38" s="399" t="s">
        <v>195</v>
      </c>
      <c r="H38" s="428"/>
      <c r="I38" s="156">
        <f t="shared" si="0"/>
        <v>0</v>
      </c>
      <c r="J38" s="428"/>
      <c r="K38" s="156">
        <f t="shared" si="3"/>
        <v>0</v>
      </c>
      <c r="L38" s="157">
        <f t="shared" si="4"/>
        <v>0</v>
      </c>
      <c r="M38" s="397"/>
    </row>
    <row r="39" spans="1:15" s="547" customFormat="1">
      <c r="A39" s="398"/>
      <c r="B39" s="403"/>
      <c r="C39" s="402" t="s">
        <v>860</v>
      </c>
      <c r="D39" s="137"/>
      <c r="E39" s="399"/>
      <c r="F39" s="411">
        <v>1</v>
      </c>
      <c r="G39" s="399" t="s">
        <v>195</v>
      </c>
      <c r="H39" s="428"/>
      <c r="I39" s="156">
        <f t="shared" si="0"/>
        <v>0</v>
      </c>
      <c r="J39" s="428"/>
      <c r="K39" s="156">
        <f t="shared" si="3"/>
        <v>0</v>
      </c>
      <c r="L39" s="157">
        <f t="shared" si="4"/>
        <v>0</v>
      </c>
      <c r="M39" s="397"/>
    </row>
    <row r="40" spans="1:15" s="547" customFormat="1">
      <c r="A40" s="398"/>
      <c r="B40" s="403"/>
      <c r="C40" s="402" t="s">
        <v>861</v>
      </c>
      <c r="D40" s="137"/>
      <c r="E40" s="399"/>
      <c r="F40" s="411">
        <v>2</v>
      </c>
      <c r="G40" s="399" t="s">
        <v>195</v>
      </c>
      <c r="H40" s="428"/>
      <c r="I40" s="156">
        <f t="shared" si="0"/>
        <v>0</v>
      </c>
      <c r="J40" s="428"/>
      <c r="K40" s="156">
        <f t="shared" si="3"/>
        <v>0</v>
      </c>
      <c r="L40" s="157">
        <f t="shared" si="4"/>
        <v>0</v>
      </c>
      <c r="M40" s="397"/>
    </row>
    <row r="41" spans="1:15" s="547" customFormat="1">
      <c r="A41" s="398"/>
      <c r="B41" s="403"/>
      <c r="C41" s="402" t="s">
        <v>862</v>
      </c>
      <c r="D41" s="137"/>
      <c r="E41" s="399"/>
      <c r="F41" s="411">
        <v>1</v>
      </c>
      <c r="G41" s="399" t="s">
        <v>195</v>
      </c>
      <c r="H41" s="428"/>
      <c r="I41" s="156">
        <f t="shared" si="0"/>
        <v>0</v>
      </c>
      <c r="J41" s="428"/>
      <c r="K41" s="156">
        <f t="shared" si="3"/>
        <v>0</v>
      </c>
      <c r="L41" s="157">
        <f t="shared" si="4"/>
        <v>0</v>
      </c>
      <c r="M41" s="397"/>
    </row>
    <row r="42" spans="1:15" s="547" customFormat="1">
      <c r="A42" s="398"/>
      <c r="B42" s="403"/>
      <c r="C42" s="402" t="s">
        <v>863</v>
      </c>
      <c r="D42" s="137"/>
      <c r="E42" s="399"/>
      <c r="F42" s="411">
        <v>1</v>
      </c>
      <c r="G42" s="399" t="s">
        <v>195</v>
      </c>
      <c r="H42" s="428"/>
      <c r="I42" s="156">
        <f t="shared" si="0"/>
        <v>0</v>
      </c>
      <c r="J42" s="428"/>
      <c r="K42" s="156">
        <f t="shared" si="3"/>
        <v>0</v>
      </c>
      <c r="L42" s="157">
        <f t="shared" si="4"/>
        <v>0</v>
      </c>
      <c r="M42" s="397"/>
    </row>
    <row r="43" spans="1:15" s="547" customFormat="1">
      <c r="A43" s="398"/>
      <c r="B43" s="403"/>
      <c r="C43" s="402" t="s">
        <v>864</v>
      </c>
      <c r="D43" s="137"/>
      <c r="E43" s="399"/>
      <c r="F43" s="411">
        <v>1</v>
      </c>
      <c r="G43" s="399" t="s">
        <v>195</v>
      </c>
      <c r="H43" s="428"/>
      <c r="I43" s="156">
        <f t="shared" si="0"/>
        <v>0</v>
      </c>
      <c r="J43" s="428"/>
      <c r="K43" s="156">
        <f t="shared" si="3"/>
        <v>0</v>
      </c>
      <c r="L43" s="157">
        <f t="shared" si="4"/>
        <v>0</v>
      </c>
      <c r="M43" s="397"/>
    </row>
    <row r="44" spans="1:15" s="547" customFormat="1">
      <c r="A44" s="398"/>
      <c r="B44" s="403"/>
      <c r="C44" s="402" t="s">
        <v>865</v>
      </c>
      <c r="D44" s="137"/>
      <c r="E44" s="399"/>
      <c r="F44" s="411">
        <v>2</v>
      </c>
      <c r="G44" s="399" t="s">
        <v>195</v>
      </c>
      <c r="H44" s="428"/>
      <c r="I44" s="156">
        <f t="shared" si="0"/>
        <v>0</v>
      </c>
      <c r="J44" s="428"/>
      <c r="K44" s="156">
        <f t="shared" si="3"/>
        <v>0</v>
      </c>
      <c r="L44" s="157">
        <f t="shared" si="4"/>
        <v>0</v>
      </c>
      <c r="M44" s="397"/>
    </row>
    <row r="45" spans="1:15" s="547" customFormat="1">
      <c r="A45" s="398"/>
      <c r="B45" s="403"/>
      <c r="C45" s="402" t="s">
        <v>866</v>
      </c>
      <c r="D45" s="137"/>
      <c r="E45" s="399"/>
      <c r="F45" s="411">
        <v>3</v>
      </c>
      <c r="G45" s="399" t="s">
        <v>195</v>
      </c>
      <c r="H45" s="428"/>
      <c r="I45" s="156">
        <f t="shared" si="0"/>
        <v>0</v>
      </c>
      <c r="J45" s="428"/>
      <c r="K45" s="156">
        <f t="shared" si="3"/>
        <v>0</v>
      </c>
      <c r="L45" s="157">
        <f t="shared" si="4"/>
        <v>0</v>
      </c>
      <c r="M45" s="397"/>
    </row>
    <row r="46" spans="1:15" s="547" customFormat="1">
      <c r="A46" s="398"/>
      <c r="B46" s="403" t="s">
        <v>867</v>
      </c>
      <c r="C46" s="402" t="s">
        <v>868</v>
      </c>
      <c r="D46" s="137"/>
      <c r="E46" s="399"/>
      <c r="F46" s="411">
        <v>1</v>
      </c>
      <c r="G46" s="399" t="s">
        <v>195</v>
      </c>
      <c r="H46" s="428"/>
      <c r="I46" s="156">
        <f t="shared" si="0"/>
        <v>0</v>
      </c>
      <c r="J46" s="428"/>
      <c r="K46" s="156">
        <f t="shared" si="3"/>
        <v>0</v>
      </c>
      <c r="L46" s="157">
        <f t="shared" si="4"/>
        <v>0</v>
      </c>
      <c r="M46" s="397"/>
      <c r="O46" s="735"/>
    </row>
    <row r="47" spans="1:15" s="729" customFormat="1">
      <c r="A47" s="723"/>
      <c r="B47" s="724" t="s">
        <v>869</v>
      </c>
      <c r="C47" s="730" t="s">
        <v>870</v>
      </c>
      <c r="D47" s="687"/>
      <c r="E47" s="727"/>
      <c r="F47" s="411"/>
      <c r="G47" s="727"/>
      <c r="H47" s="428"/>
      <c r="I47" s="156"/>
      <c r="J47" s="428"/>
      <c r="K47" s="156"/>
      <c r="L47" s="157"/>
      <c r="M47" s="731"/>
    </row>
    <row r="48" spans="1:15" s="547" customFormat="1">
      <c r="A48" s="398"/>
      <c r="B48" s="403"/>
      <c r="C48" s="402" t="s">
        <v>871</v>
      </c>
      <c r="D48" s="137"/>
      <c r="E48" s="399"/>
      <c r="F48" s="411">
        <v>10</v>
      </c>
      <c r="G48" s="399" t="s">
        <v>195</v>
      </c>
      <c r="H48" s="428"/>
      <c r="I48" s="156">
        <f t="shared" si="0"/>
        <v>0</v>
      </c>
      <c r="J48" s="428"/>
      <c r="K48" s="156">
        <f t="shared" si="3"/>
        <v>0</v>
      </c>
      <c r="L48" s="157">
        <f t="shared" si="4"/>
        <v>0</v>
      </c>
      <c r="M48" s="397"/>
    </row>
    <row r="49" spans="1:15" s="547" customFormat="1">
      <c r="A49" s="398"/>
      <c r="B49" s="403"/>
      <c r="C49" s="402" t="s">
        <v>872</v>
      </c>
      <c r="D49" s="137"/>
      <c r="E49" s="399"/>
      <c r="F49" s="411">
        <v>10</v>
      </c>
      <c r="G49" s="399" t="s">
        <v>195</v>
      </c>
      <c r="H49" s="428"/>
      <c r="I49" s="156">
        <f t="shared" si="0"/>
        <v>0</v>
      </c>
      <c r="J49" s="428"/>
      <c r="K49" s="156">
        <f t="shared" si="3"/>
        <v>0</v>
      </c>
      <c r="L49" s="157">
        <f t="shared" si="4"/>
        <v>0</v>
      </c>
      <c r="M49" s="397"/>
    </row>
    <row r="50" spans="1:15" s="547" customFormat="1">
      <c r="A50" s="398"/>
      <c r="B50" s="403"/>
      <c r="C50" s="402" t="s">
        <v>873</v>
      </c>
      <c r="D50" s="137"/>
      <c r="E50" s="399"/>
      <c r="F50" s="411">
        <v>1</v>
      </c>
      <c r="G50" s="399" t="s">
        <v>195</v>
      </c>
      <c r="H50" s="428"/>
      <c r="I50" s="156">
        <f t="shared" si="0"/>
        <v>0</v>
      </c>
      <c r="J50" s="428"/>
      <c r="K50" s="156">
        <f t="shared" si="3"/>
        <v>0</v>
      </c>
      <c r="L50" s="157">
        <f t="shared" si="4"/>
        <v>0</v>
      </c>
      <c r="M50" s="397"/>
    </row>
    <row r="51" spans="1:15" s="547" customFormat="1">
      <c r="A51" s="398"/>
      <c r="B51" s="403"/>
      <c r="C51" s="402" t="s">
        <v>874</v>
      </c>
      <c r="D51" s="137"/>
      <c r="E51" s="399"/>
      <c r="F51" s="411">
        <v>1</v>
      </c>
      <c r="G51" s="399" t="s">
        <v>195</v>
      </c>
      <c r="H51" s="428"/>
      <c r="I51" s="156">
        <f t="shared" si="0"/>
        <v>0</v>
      </c>
      <c r="J51" s="428"/>
      <c r="K51" s="156">
        <f t="shared" si="3"/>
        <v>0</v>
      </c>
      <c r="L51" s="157">
        <f t="shared" si="4"/>
        <v>0</v>
      </c>
      <c r="M51" s="397"/>
    </row>
    <row r="52" spans="1:15" s="729" customFormat="1">
      <c r="A52" s="723"/>
      <c r="B52" s="724" t="s">
        <v>875</v>
      </c>
      <c r="C52" s="730" t="s">
        <v>876</v>
      </c>
      <c r="D52" s="687"/>
      <c r="E52" s="727"/>
      <c r="F52" s="411"/>
      <c r="G52" s="727"/>
      <c r="H52" s="428"/>
      <c r="I52" s="156"/>
      <c r="J52" s="428"/>
      <c r="K52" s="156"/>
      <c r="L52" s="157"/>
      <c r="M52" s="731"/>
    </row>
    <row r="53" spans="1:15" s="729" customFormat="1">
      <c r="A53" s="723"/>
      <c r="B53" s="724"/>
      <c r="C53" s="402" t="s">
        <v>877</v>
      </c>
      <c r="D53" s="687"/>
      <c r="E53" s="727"/>
      <c r="F53" s="411">
        <v>12</v>
      </c>
      <c r="G53" s="727" t="s">
        <v>195</v>
      </c>
      <c r="H53" s="428"/>
      <c r="I53" s="156">
        <f t="shared" si="0"/>
        <v>0</v>
      </c>
      <c r="J53" s="428"/>
      <c r="K53" s="156">
        <f t="shared" si="3"/>
        <v>0</v>
      </c>
      <c r="L53" s="157">
        <f t="shared" si="4"/>
        <v>0</v>
      </c>
      <c r="M53" s="397"/>
    </row>
    <row r="54" spans="1:15" s="729" customFormat="1">
      <c r="A54" s="723"/>
      <c r="B54" s="724" t="s">
        <v>878</v>
      </c>
      <c r="C54" s="730" t="s">
        <v>879</v>
      </c>
      <c r="D54" s="687"/>
      <c r="E54" s="727"/>
      <c r="F54" s="411"/>
      <c r="G54" s="727"/>
      <c r="H54" s="428"/>
      <c r="I54" s="156"/>
      <c r="J54" s="428"/>
      <c r="K54" s="156"/>
      <c r="L54" s="157"/>
      <c r="M54" s="731"/>
    </row>
    <row r="55" spans="1:15" s="547" customFormat="1">
      <c r="A55" s="398"/>
      <c r="B55" s="403"/>
      <c r="C55" s="402" t="s">
        <v>880</v>
      </c>
      <c r="D55" s="137"/>
      <c r="E55" s="399"/>
      <c r="F55" s="411">
        <v>1</v>
      </c>
      <c r="G55" s="399" t="s">
        <v>195</v>
      </c>
      <c r="H55" s="428"/>
      <c r="I55" s="156">
        <f t="shared" si="0"/>
        <v>0</v>
      </c>
      <c r="J55" s="428"/>
      <c r="K55" s="156">
        <f t="shared" si="3"/>
        <v>0</v>
      </c>
      <c r="L55" s="157">
        <f t="shared" si="4"/>
        <v>0</v>
      </c>
      <c r="M55" s="397"/>
    </row>
    <row r="56" spans="1:15" s="547" customFormat="1">
      <c r="A56" s="398"/>
      <c r="B56" s="403"/>
      <c r="C56" s="402" t="s">
        <v>881</v>
      </c>
      <c r="D56" s="137"/>
      <c r="E56" s="399"/>
      <c r="F56" s="411">
        <v>2</v>
      </c>
      <c r="G56" s="399" t="s">
        <v>195</v>
      </c>
      <c r="H56" s="428"/>
      <c r="I56" s="156">
        <f t="shared" si="0"/>
        <v>0</v>
      </c>
      <c r="J56" s="428"/>
      <c r="K56" s="156">
        <f t="shared" si="3"/>
        <v>0</v>
      </c>
      <c r="L56" s="157">
        <f t="shared" si="4"/>
        <v>0</v>
      </c>
      <c r="M56" s="397"/>
    </row>
    <row r="57" spans="1:15" s="547" customFormat="1">
      <c r="A57" s="398"/>
      <c r="B57" s="403"/>
      <c r="C57" s="402" t="s">
        <v>882</v>
      </c>
      <c r="D57" s="137"/>
      <c r="E57" s="399"/>
      <c r="F57" s="411">
        <v>2</v>
      </c>
      <c r="G57" s="399" t="s">
        <v>195</v>
      </c>
      <c r="H57" s="428"/>
      <c r="I57" s="156">
        <f t="shared" si="0"/>
        <v>0</v>
      </c>
      <c r="J57" s="428"/>
      <c r="K57" s="156">
        <f t="shared" si="3"/>
        <v>0</v>
      </c>
      <c r="L57" s="157">
        <f t="shared" si="4"/>
        <v>0</v>
      </c>
      <c r="M57" s="397"/>
    </row>
    <row r="58" spans="1:15" s="547" customFormat="1">
      <c r="A58" s="398"/>
      <c r="B58" s="403"/>
      <c r="C58" s="402" t="s">
        <v>883</v>
      </c>
      <c r="D58" s="137"/>
      <c r="E58" s="399"/>
      <c r="F58" s="411">
        <v>2</v>
      </c>
      <c r="G58" s="399" t="s">
        <v>195</v>
      </c>
      <c r="H58" s="428"/>
      <c r="I58" s="156">
        <f t="shared" si="0"/>
        <v>0</v>
      </c>
      <c r="J58" s="428"/>
      <c r="K58" s="156">
        <f t="shared" si="3"/>
        <v>0</v>
      </c>
      <c r="L58" s="157">
        <f t="shared" si="4"/>
        <v>0</v>
      </c>
      <c r="M58" s="397"/>
    </row>
    <row r="59" spans="1:15" s="547" customFormat="1">
      <c r="A59" s="398"/>
      <c r="B59" s="403"/>
      <c r="C59" s="402" t="s">
        <v>865</v>
      </c>
      <c r="D59" s="137"/>
      <c r="E59" s="399"/>
      <c r="F59" s="411">
        <v>1</v>
      </c>
      <c r="G59" s="399" t="s">
        <v>195</v>
      </c>
      <c r="H59" s="428"/>
      <c r="I59" s="156">
        <f t="shared" si="0"/>
        <v>0</v>
      </c>
      <c r="J59" s="428"/>
      <c r="K59" s="156">
        <f t="shared" si="3"/>
        <v>0</v>
      </c>
      <c r="L59" s="157">
        <f t="shared" si="4"/>
        <v>0</v>
      </c>
      <c r="M59" s="397"/>
    </row>
    <row r="60" spans="1:15" s="547" customFormat="1">
      <c r="A60" s="398"/>
      <c r="B60" s="403"/>
      <c r="C60" s="402" t="s">
        <v>874</v>
      </c>
      <c r="D60" s="137"/>
      <c r="E60" s="399"/>
      <c r="F60" s="411">
        <v>1</v>
      </c>
      <c r="G60" s="399" t="s">
        <v>195</v>
      </c>
      <c r="H60" s="428"/>
      <c r="I60" s="156">
        <f t="shared" si="0"/>
        <v>0</v>
      </c>
      <c r="J60" s="428"/>
      <c r="K60" s="156">
        <f t="shared" si="3"/>
        <v>0</v>
      </c>
      <c r="L60" s="157">
        <f t="shared" si="4"/>
        <v>0</v>
      </c>
      <c r="M60" s="397"/>
      <c r="O60" s="735"/>
    </row>
    <row r="61" spans="1:15" s="729" customFormat="1">
      <c r="A61" s="723"/>
      <c r="B61" s="724" t="s">
        <v>884</v>
      </c>
      <c r="C61" s="730" t="s">
        <v>885</v>
      </c>
      <c r="D61" s="687"/>
      <c r="E61" s="727"/>
      <c r="F61" s="411"/>
      <c r="G61" s="727"/>
      <c r="H61" s="428"/>
      <c r="I61" s="156"/>
      <c r="J61" s="428"/>
      <c r="K61" s="156"/>
      <c r="L61" s="157"/>
      <c r="M61" s="731"/>
    </row>
    <row r="62" spans="1:15" s="547" customFormat="1">
      <c r="A62" s="398"/>
      <c r="B62" s="403"/>
      <c r="C62" s="402" t="s">
        <v>886</v>
      </c>
      <c r="D62" s="137"/>
      <c r="E62" s="399"/>
      <c r="F62" s="411">
        <v>1</v>
      </c>
      <c r="G62" s="399" t="s">
        <v>195</v>
      </c>
      <c r="H62" s="428"/>
      <c r="I62" s="156">
        <f t="shared" si="0"/>
        <v>0</v>
      </c>
      <c r="J62" s="428"/>
      <c r="K62" s="156">
        <f t="shared" si="3"/>
        <v>0</v>
      </c>
      <c r="L62" s="157">
        <f t="shared" si="4"/>
        <v>0</v>
      </c>
      <c r="M62" s="397"/>
    </row>
    <row r="63" spans="1:15" s="547" customFormat="1">
      <c r="A63" s="398"/>
      <c r="B63" s="403"/>
      <c r="C63" s="402" t="s">
        <v>887</v>
      </c>
      <c r="D63" s="137"/>
      <c r="E63" s="399"/>
      <c r="F63" s="411">
        <v>2</v>
      </c>
      <c r="G63" s="399" t="s">
        <v>195</v>
      </c>
      <c r="H63" s="428"/>
      <c r="I63" s="156">
        <f t="shared" si="0"/>
        <v>0</v>
      </c>
      <c r="J63" s="428"/>
      <c r="K63" s="156">
        <f t="shared" si="3"/>
        <v>0</v>
      </c>
      <c r="L63" s="157">
        <f t="shared" si="4"/>
        <v>0</v>
      </c>
      <c r="M63" s="397"/>
    </row>
    <row r="64" spans="1:15" s="547" customFormat="1">
      <c r="A64" s="398"/>
      <c r="B64" s="403"/>
      <c r="C64" s="402" t="s">
        <v>861</v>
      </c>
      <c r="D64" s="137"/>
      <c r="E64" s="399"/>
      <c r="F64" s="411">
        <v>1</v>
      </c>
      <c r="G64" s="399" t="s">
        <v>195</v>
      </c>
      <c r="H64" s="428"/>
      <c r="I64" s="156">
        <f t="shared" si="0"/>
        <v>0</v>
      </c>
      <c r="J64" s="428"/>
      <c r="K64" s="156">
        <f t="shared" si="3"/>
        <v>0</v>
      </c>
      <c r="L64" s="157">
        <f t="shared" si="4"/>
        <v>0</v>
      </c>
      <c r="M64" s="397"/>
    </row>
    <row r="65" spans="1:13" s="547" customFormat="1">
      <c r="A65" s="398"/>
      <c r="B65" s="403"/>
      <c r="C65" s="402" t="s">
        <v>883</v>
      </c>
      <c r="D65" s="137"/>
      <c r="E65" s="399"/>
      <c r="F65" s="411">
        <v>2</v>
      </c>
      <c r="G65" s="399" t="s">
        <v>195</v>
      </c>
      <c r="H65" s="428"/>
      <c r="I65" s="156">
        <f t="shared" si="0"/>
        <v>0</v>
      </c>
      <c r="J65" s="428"/>
      <c r="K65" s="156">
        <f t="shared" si="3"/>
        <v>0</v>
      </c>
      <c r="L65" s="157">
        <f t="shared" si="4"/>
        <v>0</v>
      </c>
      <c r="M65" s="397"/>
    </row>
    <row r="66" spans="1:13" s="547" customFormat="1">
      <c r="A66" s="398"/>
      <c r="B66" s="403"/>
      <c r="C66" s="402" t="s">
        <v>888</v>
      </c>
      <c r="D66" s="137"/>
      <c r="E66" s="399"/>
      <c r="F66" s="411">
        <v>1</v>
      </c>
      <c r="G66" s="399" t="s">
        <v>195</v>
      </c>
      <c r="H66" s="428"/>
      <c r="I66" s="156">
        <f t="shared" si="0"/>
        <v>0</v>
      </c>
      <c r="J66" s="428"/>
      <c r="K66" s="156">
        <f t="shared" si="3"/>
        <v>0</v>
      </c>
      <c r="L66" s="157">
        <f t="shared" si="4"/>
        <v>0</v>
      </c>
      <c r="M66" s="397"/>
    </row>
    <row r="67" spans="1:13" s="547" customFormat="1">
      <c r="A67" s="398"/>
      <c r="B67" s="403"/>
      <c r="C67" s="402" t="s">
        <v>865</v>
      </c>
      <c r="D67" s="137"/>
      <c r="E67" s="399"/>
      <c r="F67" s="411">
        <v>1</v>
      </c>
      <c r="G67" s="399" t="s">
        <v>195</v>
      </c>
      <c r="H67" s="428"/>
      <c r="I67" s="156">
        <f t="shared" si="0"/>
        <v>0</v>
      </c>
      <c r="J67" s="428"/>
      <c r="K67" s="156">
        <f t="shared" si="3"/>
        <v>0</v>
      </c>
      <c r="L67" s="157">
        <f t="shared" si="4"/>
        <v>0</v>
      </c>
      <c r="M67" s="397"/>
    </row>
    <row r="68" spans="1:13" s="547" customFormat="1">
      <c r="A68" s="398"/>
      <c r="B68" s="403"/>
      <c r="C68" s="402" t="s">
        <v>874</v>
      </c>
      <c r="D68" s="137"/>
      <c r="E68" s="399"/>
      <c r="F68" s="411">
        <v>1</v>
      </c>
      <c r="G68" s="399" t="s">
        <v>195</v>
      </c>
      <c r="H68" s="428"/>
      <c r="I68" s="156">
        <f t="shared" si="0"/>
        <v>0</v>
      </c>
      <c r="J68" s="428"/>
      <c r="K68" s="156">
        <f t="shared" si="3"/>
        <v>0</v>
      </c>
      <c r="L68" s="157">
        <f t="shared" si="4"/>
        <v>0</v>
      </c>
      <c r="M68" s="397"/>
    </row>
    <row r="69" spans="1:13" s="729" customFormat="1">
      <c r="A69" s="723"/>
      <c r="B69" s="724"/>
      <c r="C69" s="730"/>
      <c r="D69" s="687"/>
      <c r="E69" s="727"/>
      <c r="F69" s="411"/>
      <c r="G69" s="727"/>
      <c r="H69" s="428"/>
      <c r="I69" s="156"/>
      <c r="J69" s="428"/>
      <c r="K69" s="156"/>
      <c r="L69" s="157"/>
      <c r="M69" s="731"/>
    </row>
    <row r="70" spans="1:13" s="590" customFormat="1" ht="23">
      <c r="A70" s="585"/>
      <c r="B70" s="586">
        <v>4.4000000000000004</v>
      </c>
      <c r="C70" s="586" t="s">
        <v>889</v>
      </c>
      <c r="D70" s="587"/>
      <c r="E70" s="588"/>
      <c r="F70" s="411"/>
      <c r="G70" s="588"/>
      <c r="H70" s="428"/>
      <c r="I70" s="156"/>
      <c r="J70" s="428"/>
      <c r="K70" s="156"/>
      <c r="L70" s="157"/>
      <c r="M70" s="589"/>
    </row>
    <row r="71" spans="1:13" s="547" customFormat="1">
      <c r="A71" s="398"/>
      <c r="B71" s="403" t="s">
        <v>890</v>
      </c>
      <c r="C71" s="402" t="s">
        <v>891</v>
      </c>
      <c r="D71" s="137"/>
      <c r="E71" s="399"/>
      <c r="F71" s="411">
        <v>30</v>
      </c>
      <c r="G71" s="399" t="s">
        <v>187</v>
      </c>
      <c r="H71" s="428"/>
      <c r="I71" s="156">
        <f t="shared" si="0"/>
        <v>0</v>
      </c>
      <c r="J71" s="428"/>
      <c r="K71" s="156">
        <f t="shared" si="3"/>
        <v>0</v>
      </c>
      <c r="L71" s="157">
        <f t="shared" si="4"/>
        <v>0</v>
      </c>
      <c r="M71" s="397"/>
    </row>
    <row r="72" spans="1:13" s="547" customFormat="1">
      <c r="A72" s="398"/>
      <c r="B72" s="403" t="s">
        <v>892</v>
      </c>
      <c r="C72" s="402" t="s">
        <v>893</v>
      </c>
      <c r="D72" s="137"/>
      <c r="E72" s="399"/>
      <c r="F72" s="411">
        <v>20</v>
      </c>
      <c r="G72" s="399" t="s">
        <v>187</v>
      </c>
      <c r="H72" s="428"/>
      <c r="I72" s="156">
        <f t="shared" si="0"/>
        <v>0</v>
      </c>
      <c r="J72" s="428"/>
      <c r="K72" s="156">
        <f t="shared" si="3"/>
        <v>0</v>
      </c>
      <c r="L72" s="157">
        <f t="shared" si="4"/>
        <v>0</v>
      </c>
      <c r="M72" s="397"/>
    </row>
    <row r="73" spans="1:13" s="547" customFormat="1">
      <c r="A73" s="398"/>
      <c r="B73" s="403" t="s">
        <v>894</v>
      </c>
      <c r="C73" s="402" t="s">
        <v>895</v>
      </c>
      <c r="D73" s="137"/>
      <c r="E73" s="399"/>
      <c r="F73" s="411">
        <v>100</v>
      </c>
      <c r="G73" s="399" t="s">
        <v>187</v>
      </c>
      <c r="H73" s="428"/>
      <c r="I73" s="156">
        <f t="shared" si="0"/>
        <v>0</v>
      </c>
      <c r="J73" s="428"/>
      <c r="K73" s="156">
        <f t="shared" si="3"/>
        <v>0</v>
      </c>
      <c r="L73" s="157">
        <f t="shared" si="4"/>
        <v>0</v>
      </c>
      <c r="M73" s="397"/>
    </row>
    <row r="74" spans="1:13" s="547" customFormat="1">
      <c r="A74" s="398"/>
      <c r="B74" s="403" t="s">
        <v>896</v>
      </c>
      <c r="C74" s="402" t="s">
        <v>897</v>
      </c>
      <c r="D74" s="137"/>
      <c r="E74" s="399"/>
      <c r="F74" s="411">
        <v>415</v>
      </c>
      <c r="G74" s="399" t="s">
        <v>187</v>
      </c>
      <c r="H74" s="428"/>
      <c r="I74" s="156">
        <f t="shared" si="0"/>
        <v>0</v>
      </c>
      <c r="J74" s="428"/>
      <c r="K74" s="156">
        <f t="shared" si="3"/>
        <v>0</v>
      </c>
      <c r="L74" s="157">
        <f t="shared" si="4"/>
        <v>0</v>
      </c>
      <c r="M74" s="397"/>
    </row>
    <row r="75" spans="1:13" s="547" customFormat="1">
      <c r="A75" s="398"/>
      <c r="B75" s="403" t="s">
        <v>898</v>
      </c>
      <c r="C75" s="402" t="s">
        <v>899</v>
      </c>
      <c r="D75" s="137"/>
      <c r="E75" s="399"/>
      <c r="F75" s="411">
        <v>5</v>
      </c>
      <c r="G75" s="399" t="s">
        <v>187</v>
      </c>
      <c r="H75" s="428"/>
      <c r="I75" s="156">
        <f t="shared" si="0"/>
        <v>0</v>
      </c>
      <c r="J75" s="428"/>
      <c r="K75" s="156">
        <f t="shared" si="3"/>
        <v>0</v>
      </c>
      <c r="L75" s="157">
        <f t="shared" si="4"/>
        <v>0</v>
      </c>
      <c r="M75" s="397"/>
    </row>
    <row r="76" spans="1:13" s="547" customFormat="1">
      <c r="A76" s="398"/>
      <c r="B76" s="403" t="s">
        <v>900</v>
      </c>
      <c r="C76" s="402" t="s">
        <v>901</v>
      </c>
      <c r="D76" s="137"/>
      <c r="E76" s="399"/>
      <c r="F76" s="411">
        <v>165</v>
      </c>
      <c r="G76" s="399" t="s">
        <v>187</v>
      </c>
      <c r="H76" s="428"/>
      <c r="I76" s="156">
        <f t="shared" si="0"/>
        <v>0</v>
      </c>
      <c r="J76" s="428"/>
      <c r="K76" s="156">
        <f t="shared" si="3"/>
        <v>0</v>
      </c>
      <c r="L76" s="157">
        <f t="shared" si="4"/>
        <v>0</v>
      </c>
      <c r="M76" s="397"/>
    </row>
    <row r="77" spans="1:13" s="547" customFormat="1">
      <c r="A77" s="398"/>
      <c r="B77" s="403" t="s">
        <v>902</v>
      </c>
      <c r="C77" s="402" t="s">
        <v>903</v>
      </c>
      <c r="D77" s="137"/>
      <c r="E77" s="399"/>
      <c r="F77" s="411"/>
      <c r="G77" s="399"/>
      <c r="H77" s="428"/>
      <c r="I77" s="156"/>
      <c r="J77" s="428"/>
      <c r="K77" s="156"/>
      <c r="L77" s="157"/>
      <c r="M77" s="479"/>
    </row>
    <row r="78" spans="1:13" s="547" customFormat="1">
      <c r="A78" s="398"/>
      <c r="B78" s="403"/>
      <c r="C78" s="402" t="s">
        <v>904</v>
      </c>
      <c r="D78" s="137"/>
      <c r="E78" s="399"/>
      <c r="F78" s="411">
        <v>2</v>
      </c>
      <c r="G78" s="399" t="s">
        <v>195</v>
      </c>
      <c r="H78" s="428"/>
      <c r="I78" s="156">
        <f t="shared" ref="I78:I141" si="5">H78*F78</f>
        <v>0</v>
      </c>
      <c r="J78" s="428"/>
      <c r="K78" s="156">
        <f t="shared" si="3"/>
        <v>0</v>
      </c>
      <c r="L78" s="157">
        <f t="shared" si="4"/>
        <v>0</v>
      </c>
      <c r="M78" s="397"/>
    </row>
    <row r="79" spans="1:13" s="547" customFormat="1">
      <c r="A79" s="398"/>
      <c r="B79" s="403"/>
      <c r="C79" s="402" t="s">
        <v>905</v>
      </c>
      <c r="D79" s="137"/>
      <c r="E79" s="399"/>
      <c r="F79" s="411">
        <v>16</v>
      </c>
      <c r="G79" s="399" t="s">
        <v>195</v>
      </c>
      <c r="H79" s="428"/>
      <c r="I79" s="156">
        <f t="shared" si="5"/>
        <v>0</v>
      </c>
      <c r="J79" s="428"/>
      <c r="K79" s="156">
        <f t="shared" si="3"/>
        <v>0</v>
      </c>
      <c r="L79" s="157">
        <f t="shared" si="4"/>
        <v>0</v>
      </c>
      <c r="M79" s="397"/>
    </row>
    <row r="80" spans="1:13" s="547" customFormat="1">
      <c r="A80" s="398"/>
      <c r="B80" s="403"/>
      <c r="C80" s="402" t="s">
        <v>906</v>
      </c>
      <c r="D80" s="137"/>
      <c r="E80" s="399"/>
      <c r="F80" s="411">
        <v>5</v>
      </c>
      <c r="G80" s="399" t="s">
        <v>195</v>
      </c>
      <c r="H80" s="428"/>
      <c r="I80" s="156">
        <f t="shared" si="5"/>
        <v>0</v>
      </c>
      <c r="J80" s="428"/>
      <c r="K80" s="156">
        <f t="shared" ref="K80:K143" si="6">F80*J80</f>
        <v>0</v>
      </c>
      <c r="L80" s="157">
        <f t="shared" si="4"/>
        <v>0</v>
      </c>
      <c r="M80" s="397"/>
    </row>
    <row r="81" spans="1:13" s="547" customFormat="1">
      <c r="A81" s="398"/>
      <c r="B81" s="403" t="s">
        <v>907</v>
      </c>
      <c r="C81" s="402" t="s">
        <v>908</v>
      </c>
      <c r="D81" s="137"/>
      <c r="E81" s="399"/>
      <c r="F81" s="411"/>
      <c r="G81" s="399"/>
      <c r="H81" s="428"/>
      <c r="I81" s="156"/>
      <c r="J81" s="428"/>
      <c r="K81" s="156"/>
      <c r="L81" s="157"/>
      <c r="M81" s="479"/>
    </row>
    <row r="82" spans="1:13" s="547" customFormat="1">
      <c r="A82" s="398"/>
      <c r="B82" s="403"/>
      <c r="C82" s="402" t="s">
        <v>909</v>
      </c>
      <c r="D82" s="137"/>
      <c r="E82" s="399"/>
      <c r="F82" s="411">
        <v>4</v>
      </c>
      <c r="G82" s="399" t="s">
        <v>195</v>
      </c>
      <c r="H82" s="428"/>
      <c r="I82" s="156">
        <f t="shared" si="5"/>
        <v>0</v>
      </c>
      <c r="J82" s="428"/>
      <c r="K82" s="156">
        <f t="shared" si="6"/>
        <v>0</v>
      </c>
      <c r="L82" s="157">
        <f t="shared" ref="L82:L144" si="7">I82+K82</f>
        <v>0</v>
      </c>
      <c r="M82" s="397"/>
    </row>
    <row r="83" spans="1:13" s="547" customFormat="1">
      <c r="A83" s="398"/>
      <c r="B83" s="403"/>
      <c r="C83" s="402" t="s">
        <v>910</v>
      </c>
      <c r="D83" s="137"/>
      <c r="E83" s="399"/>
      <c r="F83" s="411">
        <v>8</v>
      </c>
      <c r="G83" s="399" t="s">
        <v>195</v>
      </c>
      <c r="H83" s="428"/>
      <c r="I83" s="156">
        <f t="shared" si="5"/>
        <v>0</v>
      </c>
      <c r="J83" s="428"/>
      <c r="K83" s="156">
        <f t="shared" si="6"/>
        <v>0</v>
      </c>
      <c r="L83" s="157">
        <f t="shared" si="7"/>
        <v>0</v>
      </c>
      <c r="M83" s="397"/>
    </row>
    <row r="84" spans="1:13" s="547" customFormat="1">
      <c r="A84" s="398"/>
      <c r="B84" s="403"/>
      <c r="C84" s="402" t="s">
        <v>911</v>
      </c>
      <c r="D84" s="137"/>
      <c r="E84" s="399"/>
      <c r="F84" s="411">
        <v>4</v>
      </c>
      <c r="G84" s="399" t="s">
        <v>195</v>
      </c>
      <c r="H84" s="428"/>
      <c r="I84" s="156">
        <f t="shared" si="5"/>
        <v>0</v>
      </c>
      <c r="J84" s="428"/>
      <c r="K84" s="156">
        <f t="shared" si="6"/>
        <v>0</v>
      </c>
      <c r="L84" s="157">
        <f t="shared" si="7"/>
        <v>0</v>
      </c>
      <c r="M84" s="397"/>
    </row>
    <row r="85" spans="1:13" s="547" customFormat="1">
      <c r="A85" s="398"/>
      <c r="B85" s="403"/>
      <c r="C85" s="402" t="s">
        <v>912</v>
      </c>
      <c r="D85" s="137"/>
      <c r="E85" s="399"/>
      <c r="F85" s="411">
        <v>18</v>
      </c>
      <c r="G85" s="399" t="s">
        <v>195</v>
      </c>
      <c r="H85" s="428"/>
      <c r="I85" s="156">
        <f t="shared" si="5"/>
        <v>0</v>
      </c>
      <c r="J85" s="428"/>
      <c r="K85" s="156">
        <f t="shared" si="6"/>
        <v>0</v>
      </c>
      <c r="L85" s="157">
        <f t="shared" si="7"/>
        <v>0</v>
      </c>
      <c r="M85" s="397"/>
    </row>
    <row r="86" spans="1:13" s="547" customFormat="1">
      <c r="A86" s="398"/>
      <c r="B86" s="403"/>
      <c r="C86" s="402" t="s">
        <v>913</v>
      </c>
      <c r="D86" s="137"/>
      <c r="E86" s="399"/>
      <c r="F86" s="411">
        <v>1</v>
      </c>
      <c r="G86" s="399" t="s">
        <v>195</v>
      </c>
      <c r="H86" s="428"/>
      <c r="I86" s="156">
        <f t="shared" si="5"/>
        <v>0</v>
      </c>
      <c r="J86" s="428"/>
      <c r="K86" s="156">
        <f t="shared" si="6"/>
        <v>0</v>
      </c>
      <c r="L86" s="157">
        <f t="shared" si="7"/>
        <v>0</v>
      </c>
      <c r="M86" s="397"/>
    </row>
    <row r="87" spans="1:13" s="547" customFormat="1">
      <c r="A87" s="398"/>
      <c r="B87" s="736"/>
      <c r="C87" s="402" t="s">
        <v>914</v>
      </c>
      <c r="D87" s="137"/>
      <c r="E87" s="399"/>
      <c r="F87" s="411">
        <v>5</v>
      </c>
      <c r="G87" s="399" t="s">
        <v>195</v>
      </c>
      <c r="H87" s="428"/>
      <c r="I87" s="156">
        <f t="shared" si="5"/>
        <v>0</v>
      </c>
      <c r="J87" s="428"/>
      <c r="K87" s="156">
        <f t="shared" si="6"/>
        <v>0</v>
      </c>
      <c r="L87" s="157">
        <f t="shared" si="7"/>
        <v>0</v>
      </c>
      <c r="M87" s="397"/>
    </row>
    <row r="88" spans="1:13" s="547" customFormat="1">
      <c r="A88" s="398"/>
      <c r="B88" s="403"/>
      <c r="C88" s="402" t="s">
        <v>915</v>
      </c>
      <c r="D88" s="137"/>
      <c r="E88" s="399"/>
      <c r="F88" s="411">
        <v>1</v>
      </c>
      <c r="G88" s="399" t="s">
        <v>195</v>
      </c>
      <c r="H88" s="428"/>
      <c r="I88" s="156">
        <f t="shared" si="5"/>
        <v>0</v>
      </c>
      <c r="J88" s="428"/>
      <c r="K88" s="156">
        <f t="shared" si="6"/>
        <v>0</v>
      </c>
      <c r="L88" s="157">
        <f t="shared" si="7"/>
        <v>0</v>
      </c>
      <c r="M88" s="397"/>
    </row>
    <row r="89" spans="1:13" s="547" customFormat="1">
      <c r="A89" s="398"/>
      <c r="B89" s="403"/>
      <c r="C89" s="402" t="s">
        <v>916</v>
      </c>
      <c r="D89" s="137"/>
      <c r="E89" s="399"/>
      <c r="F89" s="411">
        <v>5</v>
      </c>
      <c r="G89" s="399" t="s">
        <v>195</v>
      </c>
      <c r="H89" s="428"/>
      <c r="I89" s="156">
        <f t="shared" si="5"/>
        <v>0</v>
      </c>
      <c r="J89" s="428"/>
      <c r="K89" s="156">
        <f t="shared" si="6"/>
        <v>0</v>
      </c>
      <c r="L89" s="157">
        <f t="shared" si="7"/>
        <v>0</v>
      </c>
      <c r="M89" s="397"/>
    </row>
    <row r="90" spans="1:13" s="547" customFormat="1">
      <c r="A90" s="398"/>
      <c r="B90" s="403" t="s">
        <v>917</v>
      </c>
      <c r="C90" s="402" t="s">
        <v>918</v>
      </c>
      <c r="D90" s="137"/>
      <c r="E90" s="399"/>
      <c r="F90" s="411">
        <v>1</v>
      </c>
      <c r="G90" s="399" t="s">
        <v>195</v>
      </c>
      <c r="H90" s="428"/>
      <c r="I90" s="156">
        <f t="shared" si="5"/>
        <v>0</v>
      </c>
      <c r="J90" s="428"/>
      <c r="K90" s="156">
        <f t="shared" si="6"/>
        <v>0</v>
      </c>
      <c r="L90" s="157">
        <f t="shared" si="7"/>
        <v>0</v>
      </c>
      <c r="M90" s="397"/>
    </row>
    <row r="91" spans="1:13" s="729" customFormat="1">
      <c r="A91" s="723"/>
      <c r="B91" s="724"/>
      <c r="C91" s="730"/>
      <c r="D91" s="687"/>
      <c r="E91" s="727"/>
      <c r="F91" s="411"/>
      <c r="G91" s="727"/>
      <c r="H91" s="428"/>
      <c r="I91" s="156"/>
      <c r="J91" s="428"/>
      <c r="K91" s="156"/>
      <c r="L91" s="157"/>
      <c r="M91" s="731"/>
    </row>
    <row r="92" spans="1:13" s="590" customFormat="1" ht="23">
      <c r="A92" s="585"/>
      <c r="B92" s="586">
        <v>4.5</v>
      </c>
      <c r="C92" s="586" t="s">
        <v>919</v>
      </c>
      <c r="D92" s="587"/>
      <c r="E92" s="588"/>
      <c r="F92" s="411"/>
      <c r="G92" s="588"/>
      <c r="H92" s="428"/>
      <c r="I92" s="156"/>
      <c r="J92" s="428"/>
      <c r="K92" s="156"/>
      <c r="L92" s="157"/>
      <c r="M92" s="589"/>
    </row>
    <row r="93" spans="1:13" s="729" customFormat="1">
      <c r="A93" s="723"/>
      <c r="B93" s="724" t="s">
        <v>920</v>
      </c>
      <c r="C93" s="730" t="s">
        <v>921</v>
      </c>
      <c r="D93" s="687"/>
      <c r="E93" s="727"/>
      <c r="F93" s="411"/>
      <c r="G93" s="727"/>
      <c r="H93" s="428"/>
      <c r="I93" s="156"/>
      <c r="J93" s="428"/>
      <c r="K93" s="156"/>
      <c r="L93" s="157"/>
      <c r="M93" s="731"/>
    </row>
    <row r="94" spans="1:13" s="547" customFormat="1">
      <c r="A94" s="398"/>
      <c r="B94" s="403"/>
      <c r="C94" s="402" t="s">
        <v>922</v>
      </c>
      <c r="D94" s="137"/>
      <c r="E94" s="399"/>
      <c r="F94" s="411">
        <v>1</v>
      </c>
      <c r="G94" s="399" t="s">
        <v>923</v>
      </c>
      <c r="H94" s="428"/>
      <c r="I94" s="156">
        <f t="shared" si="5"/>
        <v>0</v>
      </c>
      <c r="J94" s="428"/>
      <c r="K94" s="156">
        <f t="shared" si="6"/>
        <v>0</v>
      </c>
      <c r="L94" s="157">
        <f t="shared" si="7"/>
        <v>0</v>
      </c>
      <c r="M94" s="397"/>
    </row>
    <row r="95" spans="1:13" s="547" customFormat="1">
      <c r="A95" s="398"/>
      <c r="B95" s="403"/>
      <c r="C95" s="402" t="s">
        <v>924</v>
      </c>
      <c r="D95" s="137"/>
      <c r="E95" s="399"/>
      <c r="F95" s="411">
        <v>1</v>
      </c>
      <c r="G95" s="399" t="s">
        <v>195</v>
      </c>
      <c r="H95" s="428"/>
      <c r="I95" s="156">
        <f t="shared" si="5"/>
        <v>0</v>
      </c>
      <c r="J95" s="428"/>
      <c r="K95" s="156">
        <f t="shared" si="6"/>
        <v>0</v>
      </c>
      <c r="L95" s="157">
        <f t="shared" si="7"/>
        <v>0</v>
      </c>
      <c r="M95" s="397"/>
    </row>
    <row r="96" spans="1:13" s="547" customFormat="1">
      <c r="A96" s="398"/>
      <c r="B96" s="403"/>
      <c r="C96" s="402" t="s">
        <v>883</v>
      </c>
      <c r="D96" s="137"/>
      <c r="E96" s="399"/>
      <c r="F96" s="411">
        <v>1</v>
      </c>
      <c r="G96" s="399" t="s">
        <v>195</v>
      </c>
      <c r="H96" s="428"/>
      <c r="I96" s="156">
        <f t="shared" si="5"/>
        <v>0</v>
      </c>
      <c r="J96" s="428"/>
      <c r="K96" s="156">
        <f t="shared" si="6"/>
        <v>0</v>
      </c>
      <c r="L96" s="157">
        <f t="shared" si="7"/>
        <v>0</v>
      </c>
      <c r="M96" s="397"/>
    </row>
    <row r="97" spans="1:13" s="547" customFormat="1">
      <c r="A97" s="398"/>
      <c r="B97" s="403"/>
      <c r="C97" s="402" t="s">
        <v>888</v>
      </c>
      <c r="D97" s="137"/>
      <c r="E97" s="399"/>
      <c r="F97" s="411">
        <v>3</v>
      </c>
      <c r="G97" s="399" t="s">
        <v>195</v>
      </c>
      <c r="H97" s="428"/>
      <c r="I97" s="156">
        <f t="shared" si="5"/>
        <v>0</v>
      </c>
      <c r="J97" s="428"/>
      <c r="K97" s="156">
        <f t="shared" si="6"/>
        <v>0</v>
      </c>
      <c r="L97" s="157">
        <f t="shared" si="7"/>
        <v>0</v>
      </c>
      <c r="M97" s="397"/>
    </row>
    <row r="98" spans="1:13" s="547" customFormat="1">
      <c r="A98" s="398"/>
      <c r="B98" s="403"/>
      <c r="C98" s="402" t="s">
        <v>925</v>
      </c>
      <c r="D98" s="137"/>
      <c r="E98" s="399"/>
      <c r="F98" s="411">
        <v>4</v>
      </c>
      <c r="G98" s="399" t="s">
        <v>195</v>
      </c>
      <c r="H98" s="428"/>
      <c r="I98" s="156">
        <f t="shared" si="5"/>
        <v>0</v>
      </c>
      <c r="J98" s="428"/>
      <c r="K98" s="156">
        <f t="shared" si="6"/>
        <v>0</v>
      </c>
      <c r="L98" s="157">
        <f t="shared" si="7"/>
        <v>0</v>
      </c>
      <c r="M98" s="397"/>
    </row>
    <row r="99" spans="1:13" s="547" customFormat="1">
      <c r="A99" s="398"/>
      <c r="B99" s="403"/>
      <c r="C99" s="402" t="s">
        <v>865</v>
      </c>
      <c r="D99" s="137"/>
      <c r="E99" s="399"/>
      <c r="F99" s="411">
        <v>1</v>
      </c>
      <c r="G99" s="399" t="s">
        <v>195</v>
      </c>
      <c r="H99" s="428"/>
      <c r="I99" s="156">
        <f t="shared" si="5"/>
        <v>0</v>
      </c>
      <c r="J99" s="428"/>
      <c r="K99" s="156">
        <f t="shared" si="6"/>
        <v>0</v>
      </c>
      <c r="L99" s="157">
        <f t="shared" si="7"/>
        <v>0</v>
      </c>
      <c r="M99" s="397"/>
    </row>
    <row r="100" spans="1:13" s="547" customFormat="1">
      <c r="A100" s="398"/>
      <c r="B100" s="403"/>
      <c r="C100" s="402" t="s">
        <v>926</v>
      </c>
      <c r="D100" s="137"/>
      <c r="E100" s="399"/>
      <c r="F100" s="411">
        <v>1</v>
      </c>
      <c r="G100" s="399" t="s">
        <v>195</v>
      </c>
      <c r="H100" s="428"/>
      <c r="I100" s="156">
        <f t="shared" si="5"/>
        <v>0</v>
      </c>
      <c r="J100" s="428"/>
      <c r="K100" s="156">
        <f t="shared" si="6"/>
        <v>0</v>
      </c>
      <c r="L100" s="157">
        <f t="shared" si="7"/>
        <v>0</v>
      </c>
      <c r="M100" s="397"/>
    </row>
    <row r="101" spans="1:13" s="547" customFormat="1">
      <c r="A101" s="398"/>
      <c r="B101" s="403"/>
      <c r="C101" s="402" t="s">
        <v>874</v>
      </c>
      <c r="D101" s="137"/>
      <c r="E101" s="399"/>
      <c r="F101" s="411">
        <v>1</v>
      </c>
      <c r="G101" s="399" t="s">
        <v>195</v>
      </c>
      <c r="H101" s="428"/>
      <c r="I101" s="156">
        <f t="shared" si="5"/>
        <v>0</v>
      </c>
      <c r="J101" s="428"/>
      <c r="K101" s="156">
        <f t="shared" si="6"/>
        <v>0</v>
      </c>
      <c r="L101" s="157">
        <f t="shared" si="7"/>
        <v>0</v>
      </c>
      <c r="M101" s="397"/>
    </row>
    <row r="102" spans="1:13" s="547" customFormat="1">
      <c r="A102" s="398"/>
      <c r="B102" s="403"/>
      <c r="C102" s="402"/>
      <c r="D102" s="137"/>
      <c r="E102" s="399"/>
      <c r="F102" s="411"/>
      <c r="G102" s="399"/>
      <c r="H102" s="428"/>
      <c r="I102" s="156"/>
      <c r="J102" s="428"/>
      <c r="K102" s="156"/>
      <c r="L102" s="157"/>
      <c r="M102" s="397"/>
    </row>
    <row r="103" spans="1:13" s="547" customFormat="1">
      <c r="A103" s="398"/>
      <c r="B103" s="403"/>
      <c r="C103" s="402" t="s">
        <v>927</v>
      </c>
      <c r="D103" s="137"/>
      <c r="E103" s="399"/>
      <c r="F103" s="411">
        <v>1</v>
      </c>
      <c r="G103" s="399" t="s">
        <v>923</v>
      </c>
      <c r="H103" s="428"/>
      <c r="I103" s="156">
        <f t="shared" si="5"/>
        <v>0</v>
      </c>
      <c r="J103" s="428"/>
      <c r="K103" s="156">
        <f t="shared" si="6"/>
        <v>0</v>
      </c>
      <c r="L103" s="157">
        <f t="shared" si="7"/>
        <v>0</v>
      </c>
      <c r="M103" s="397"/>
    </row>
    <row r="104" spans="1:13" s="547" customFormat="1">
      <c r="A104" s="398"/>
      <c r="B104" s="403"/>
      <c r="C104" s="402" t="s">
        <v>861</v>
      </c>
      <c r="D104" s="137"/>
      <c r="E104" s="399"/>
      <c r="F104" s="411">
        <v>1</v>
      </c>
      <c r="G104" s="399" t="s">
        <v>195</v>
      </c>
      <c r="H104" s="428"/>
      <c r="I104" s="156">
        <f t="shared" si="5"/>
        <v>0</v>
      </c>
      <c r="J104" s="428"/>
      <c r="K104" s="156">
        <f t="shared" si="6"/>
        <v>0</v>
      </c>
      <c r="L104" s="157">
        <f t="shared" si="7"/>
        <v>0</v>
      </c>
      <c r="M104" s="397"/>
    </row>
    <row r="105" spans="1:13" s="547" customFormat="1">
      <c r="A105" s="398"/>
      <c r="B105" s="403"/>
      <c r="C105" s="402" t="s">
        <v>883</v>
      </c>
      <c r="D105" s="137"/>
      <c r="E105" s="399"/>
      <c r="F105" s="411">
        <v>2</v>
      </c>
      <c r="G105" s="399" t="s">
        <v>195</v>
      </c>
      <c r="H105" s="428"/>
      <c r="I105" s="156">
        <f t="shared" si="5"/>
        <v>0</v>
      </c>
      <c r="J105" s="428"/>
      <c r="K105" s="156">
        <f t="shared" si="6"/>
        <v>0</v>
      </c>
      <c r="L105" s="157">
        <f t="shared" si="7"/>
        <v>0</v>
      </c>
      <c r="M105" s="397"/>
    </row>
    <row r="106" spans="1:13" s="547" customFormat="1">
      <c r="A106" s="398"/>
      <c r="B106" s="403"/>
      <c r="C106" s="402" t="s">
        <v>888</v>
      </c>
      <c r="D106" s="137"/>
      <c r="E106" s="399"/>
      <c r="F106" s="411">
        <v>4</v>
      </c>
      <c r="G106" s="399" t="s">
        <v>195</v>
      </c>
      <c r="H106" s="428"/>
      <c r="I106" s="156">
        <f t="shared" si="5"/>
        <v>0</v>
      </c>
      <c r="J106" s="428"/>
      <c r="K106" s="156">
        <f t="shared" si="6"/>
        <v>0</v>
      </c>
      <c r="L106" s="157">
        <f t="shared" si="7"/>
        <v>0</v>
      </c>
      <c r="M106" s="397"/>
    </row>
    <row r="107" spans="1:13" s="547" customFormat="1">
      <c r="A107" s="398"/>
      <c r="B107" s="403"/>
      <c r="C107" s="402" t="s">
        <v>865</v>
      </c>
      <c r="D107" s="137"/>
      <c r="E107" s="399"/>
      <c r="F107" s="411">
        <v>1</v>
      </c>
      <c r="G107" s="399" t="s">
        <v>195</v>
      </c>
      <c r="H107" s="428"/>
      <c r="I107" s="156">
        <f t="shared" si="5"/>
        <v>0</v>
      </c>
      <c r="J107" s="428"/>
      <c r="K107" s="156">
        <f t="shared" si="6"/>
        <v>0</v>
      </c>
      <c r="L107" s="157">
        <f t="shared" si="7"/>
        <v>0</v>
      </c>
      <c r="M107" s="397"/>
    </row>
    <row r="108" spans="1:13" s="547" customFormat="1">
      <c r="A108" s="398"/>
      <c r="B108" s="403"/>
      <c r="C108" s="402" t="s">
        <v>926</v>
      </c>
      <c r="D108" s="137"/>
      <c r="E108" s="399"/>
      <c r="F108" s="411">
        <v>1</v>
      </c>
      <c r="G108" s="399" t="s">
        <v>195</v>
      </c>
      <c r="H108" s="428"/>
      <c r="I108" s="156">
        <f t="shared" si="5"/>
        <v>0</v>
      </c>
      <c r="J108" s="428"/>
      <c r="K108" s="156">
        <f t="shared" si="6"/>
        <v>0</v>
      </c>
      <c r="L108" s="157">
        <f t="shared" si="7"/>
        <v>0</v>
      </c>
      <c r="M108" s="397"/>
    </row>
    <row r="109" spans="1:13" s="547" customFormat="1">
      <c r="A109" s="398"/>
      <c r="B109" s="403"/>
      <c r="C109" s="402" t="s">
        <v>874</v>
      </c>
      <c r="D109" s="137"/>
      <c r="E109" s="399"/>
      <c r="F109" s="411">
        <v>1</v>
      </c>
      <c r="G109" s="399" t="s">
        <v>195</v>
      </c>
      <c r="H109" s="428"/>
      <c r="I109" s="156">
        <f t="shared" si="5"/>
        <v>0</v>
      </c>
      <c r="J109" s="428"/>
      <c r="K109" s="156">
        <f t="shared" si="6"/>
        <v>0</v>
      </c>
      <c r="L109" s="157">
        <f t="shared" si="7"/>
        <v>0</v>
      </c>
      <c r="M109" s="397"/>
    </row>
    <row r="110" spans="1:13" s="547" customFormat="1">
      <c r="A110" s="398"/>
      <c r="B110" s="403"/>
      <c r="C110" s="402"/>
      <c r="D110" s="137"/>
      <c r="E110" s="399"/>
      <c r="F110" s="411"/>
      <c r="G110" s="399"/>
      <c r="H110" s="428"/>
      <c r="I110" s="156"/>
      <c r="J110" s="428"/>
      <c r="K110" s="156"/>
      <c r="L110" s="157"/>
      <c r="M110" s="397"/>
    </row>
    <row r="111" spans="1:13" s="547" customFormat="1">
      <c r="A111" s="398"/>
      <c r="B111" s="402"/>
      <c r="C111" s="402" t="s">
        <v>928</v>
      </c>
      <c r="D111" s="137"/>
      <c r="E111" s="399"/>
      <c r="F111" s="411">
        <v>1</v>
      </c>
      <c r="G111" s="399" t="s">
        <v>923</v>
      </c>
      <c r="H111" s="428"/>
      <c r="I111" s="156">
        <f t="shared" si="5"/>
        <v>0</v>
      </c>
      <c r="J111" s="428"/>
      <c r="K111" s="156">
        <f t="shared" si="6"/>
        <v>0</v>
      </c>
      <c r="L111" s="157">
        <f t="shared" si="7"/>
        <v>0</v>
      </c>
      <c r="M111" s="397"/>
    </row>
    <row r="112" spans="1:13" s="547" customFormat="1">
      <c r="A112" s="398"/>
      <c r="B112" s="402"/>
      <c r="C112" s="402" t="s">
        <v>861</v>
      </c>
      <c r="D112" s="137"/>
      <c r="E112" s="399"/>
      <c r="F112" s="411">
        <v>1</v>
      </c>
      <c r="G112" s="399" t="s">
        <v>195</v>
      </c>
      <c r="H112" s="428"/>
      <c r="I112" s="156">
        <f t="shared" si="5"/>
        <v>0</v>
      </c>
      <c r="J112" s="428"/>
      <c r="K112" s="156">
        <f t="shared" si="6"/>
        <v>0</v>
      </c>
      <c r="L112" s="157">
        <f t="shared" si="7"/>
        <v>0</v>
      </c>
      <c r="M112" s="397"/>
    </row>
    <row r="113" spans="1:13" s="547" customFormat="1">
      <c r="A113" s="398"/>
      <c r="B113" s="402"/>
      <c r="C113" s="402" t="s">
        <v>883</v>
      </c>
      <c r="D113" s="137"/>
      <c r="E113" s="399"/>
      <c r="F113" s="411">
        <v>2</v>
      </c>
      <c r="G113" s="399" t="s">
        <v>195</v>
      </c>
      <c r="H113" s="428"/>
      <c r="I113" s="156">
        <f t="shared" si="5"/>
        <v>0</v>
      </c>
      <c r="J113" s="428"/>
      <c r="K113" s="156">
        <f t="shared" si="6"/>
        <v>0</v>
      </c>
      <c r="L113" s="157">
        <f t="shared" si="7"/>
        <v>0</v>
      </c>
      <c r="M113" s="397"/>
    </row>
    <row r="114" spans="1:13" s="547" customFormat="1">
      <c r="A114" s="398"/>
      <c r="B114" s="402"/>
      <c r="C114" s="402" t="s">
        <v>888</v>
      </c>
      <c r="D114" s="137"/>
      <c r="E114" s="399"/>
      <c r="F114" s="411">
        <v>3</v>
      </c>
      <c r="G114" s="399" t="s">
        <v>195</v>
      </c>
      <c r="H114" s="428"/>
      <c r="I114" s="156">
        <f t="shared" si="5"/>
        <v>0</v>
      </c>
      <c r="J114" s="428"/>
      <c r="K114" s="156">
        <f t="shared" si="6"/>
        <v>0</v>
      </c>
      <c r="L114" s="157">
        <f t="shared" si="7"/>
        <v>0</v>
      </c>
      <c r="M114" s="397"/>
    </row>
    <row r="115" spans="1:13" s="547" customFormat="1">
      <c r="A115" s="398"/>
      <c r="B115" s="402"/>
      <c r="C115" s="402" t="s">
        <v>865</v>
      </c>
      <c r="D115" s="137"/>
      <c r="E115" s="399"/>
      <c r="F115" s="411">
        <v>1</v>
      </c>
      <c r="G115" s="399" t="s">
        <v>195</v>
      </c>
      <c r="H115" s="428"/>
      <c r="I115" s="156">
        <f t="shared" si="5"/>
        <v>0</v>
      </c>
      <c r="J115" s="428"/>
      <c r="K115" s="156">
        <f t="shared" si="6"/>
        <v>0</v>
      </c>
      <c r="L115" s="157">
        <f t="shared" si="7"/>
        <v>0</v>
      </c>
      <c r="M115" s="397"/>
    </row>
    <row r="116" spans="1:13" s="547" customFormat="1">
      <c r="A116" s="398"/>
      <c r="B116" s="402"/>
      <c r="C116" s="402" t="s">
        <v>926</v>
      </c>
      <c r="D116" s="137"/>
      <c r="E116" s="399"/>
      <c r="F116" s="411">
        <v>1</v>
      </c>
      <c r="G116" s="399" t="s">
        <v>195</v>
      </c>
      <c r="H116" s="428"/>
      <c r="I116" s="156">
        <f t="shared" si="5"/>
        <v>0</v>
      </c>
      <c r="J116" s="428"/>
      <c r="K116" s="156">
        <f t="shared" si="6"/>
        <v>0</v>
      </c>
      <c r="L116" s="157">
        <f t="shared" si="7"/>
        <v>0</v>
      </c>
      <c r="M116" s="397"/>
    </row>
    <row r="117" spans="1:13" s="547" customFormat="1">
      <c r="A117" s="398"/>
      <c r="B117" s="402"/>
      <c r="C117" s="402" t="s">
        <v>874</v>
      </c>
      <c r="D117" s="137"/>
      <c r="E117" s="399"/>
      <c r="F117" s="411">
        <v>1</v>
      </c>
      <c r="G117" s="399" t="s">
        <v>195</v>
      </c>
      <c r="H117" s="428"/>
      <c r="I117" s="156">
        <f t="shared" si="5"/>
        <v>0</v>
      </c>
      <c r="J117" s="428"/>
      <c r="K117" s="156">
        <f t="shared" si="6"/>
        <v>0</v>
      </c>
      <c r="L117" s="157">
        <f t="shared" si="7"/>
        <v>0</v>
      </c>
      <c r="M117" s="397"/>
    </row>
    <row r="118" spans="1:13" s="547" customFormat="1">
      <c r="A118" s="398"/>
      <c r="B118" s="403"/>
      <c r="C118" s="402"/>
      <c r="D118" s="137"/>
      <c r="E118" s="399"/>
      <c r="F118" s="411"/>
      <c r="G118" s="399"/>
      <c r="H118" s="428"/>
      <c r="I118" s="156"/>
      <c r="J118" s="428"/>
      <c r="K118" s="156"/>
      <c r="L118" s="157"/>
      <c r="M118" s="397"/>
    </row>
    <row r="119" spans="1:13" s="547" customFormat="1">
      <c r="A119" s="398"/>
      <c r="B119" s="736"/>
      <c r="C119" s="402" t="s">
        <v>929</v>
      </c>
      <c r="D119" s="137"/>
      <c r="E119" s="399"/>
      <c r="F119" s="411">
        <v>1</v>
      </c>
      <c r="G119" s="399" t="s">
        <v>923</v>
      </c>
      <c r="H119" s="428"/>
      <c r="I119" s="156">
        <f t="shared" si="5"/>
        <v>0</v>
      </c>
      <c r="J119" s="428"/>
      <c r="K119" s="156">
        <f t="shared" si="6"/>
        <v>0</v>
      </c>
      <c r="L119" s="157">
        <f t="shared" si="7"/>
        <v>0</v>
      </c>
      <c r="M119" s="397"/>
    </row>
    <row r="120" spans="1:13" s="547" customFormat="1">
      <c r="A120" s="398"/>
      <c r="B120" s="736"/>
      <c r="C120" s="402" t="s">
        <v>861</v>
      </c>
      <c r="D120" s="137"/>
      <c r="E120" s="399"/>
      <c r="F120" s="411">
        <v>1</v>
      </c>
      <c r="G120" s="399" t="s">
        <v>195</v>
      </c>
      <c r="H120" s="428"/>
      <c r="I120" s="156">
        <f t="shared" si="5"/>
        <v>0</v>
      </c>
      <c r="J120" s="428"/>
      <c r="K120" s="156">
        <f t="shared" si="6"/>
        <v>0</v>
      </c>
      <c r="L120" s="157">
        <f t="shared" si="7"/>
        <v>0</v>
      </c>
      <c r="M120" s="397"/>
    </row>
    <row r="121" spans="1:13" s="547" customFormat="1">
      <c r="A121" s="398"/>
      <c r="B121" s="736"/>
      <c r="C121" s="402" t="s">
        <v>883</v>
      </c>
      <c r="D121" s="137"/>
      <c r="E121" s="399"/>
      <c r="F121" s="411">
        <v>1</v>
      </c>
      <c r="G121" s="399" t="s">
        <v>195</v>
      </c>
      <c r="H121" s="428"/>
      <c r="I121" s="156">
        <f t="shared" si="5"/>
        <v>0</v>
      </c>
      <c r="J121" s="428"/>
      <c r="K121" s="156">
        <f t="shared" si="6"/>
        <v>0</v>
      </c>
      <c r="L121" s="157">
        <f t="shared" si="7"/>
        <v>0</v>
      </c>
      <c r="M121" s="397"/>
    </row>
    <row r="122" spans="1:13" s="547" customFormat="1">
      <c r="A122" s="398"/>
      <c r="B122" s="736"/>
      <c r="C122" s="402" t="s">
        <v>888</v>
      </c>
      <c r="D122" s="137"/>
      <c r="E122" s="399"/>
      <c r="F122" s="411">
        <v>3</v>
      </c>
      <c r="G122" s="399" t="s">
        <v>195</v>
      </c>
      <c r="H122" s="428"/>
      <c r="I122" s="156">
        <f t="shared" si="5"/>
        <v>0</v>
      </c>
      <c r="J122" s="428"/>
      <c r="K122" s="156">
        <f t="shared" si="6"/>
        <v>0</v>
      </c>
      <c r="L122" s="157">
        <f t="shared" si="7"/>
        <v>0</v>
      </c>
      <c r="M122" s="397"/>
    </row>
    <row r="123" spans="1:13" s="547" customFormat="1">
      <c r="A123" s="398"/>
      <c r="B123" s="736"/>
      <c r="C123" s="402" t="s">
        <v>865</v>
      </c>
      <c r="D123" s="137"/>
      <c r="E123" s="399"/>
      <c r="F123" s="411">
        <v>1</v>
      </c>
      <c r="G123" s="399" t="s">
        <v>195</v>
      </c>
      <c r="H123" s="428"/>
      <c r="I123" s="156">
        <f t="shared" si="5"/>
        <v>0</v>
      </c>
      <c r="J123" s="428"/>
      <c r="K123" s="156">
        <f t="shared" si="6"/>
        <v>0</v>
      </c>
      <c r="L123" s="157">
        <f t="shared" si="7"/>
        <v>0</v>
      </c>
      <c r="M123" s="397"/>
    </row>
    <row r="124" spans="1:13" s="547" customFormat="1">
      <c r="A124" s="398"/>
      <c r="B124" s="736"/>
      <c r="C124" s="402" t="s">
        <v>926</v>
      </c>
      <c r="D124" s="137"/>
      <c r="E124" s="399"/>
      <c r="F124" s="411">
        <v>1</v>
      </c>
      <c r="G124" s="399" t="s">
        <v>195</v>
      </c>
      <c r="H124" s="428"/>
      <c r="I124" s="156">
        <f t="shared" si="5"/>
        <v>0</v>
      </c>
      <c r="J124" s="428"/>
      <c r="K124" s="156">
        <f t="shared" si="6"/>
        <v>0</v>
      </c>
      <c r="L124" s="157">
        <f t="shared" si="7"/>
        <v>0</v>
      </c>
      <c r="M124" s="397"/>
    </row>
    <row r="125" spans="1:13" s="547" customFormat="1">
      <c r="A125" s="398"/>
      <c r="B125" s="736"/>
      <c r="C125" s="402" t="s">
        <v>874</v>
      </c>
      <c r="D125" s="137"/>
      <c r="E125" s="399"/>
      <c r="F125" s="411">
        <v>1</v>
      </c>
      <c r="G125" s="399" t="s">
        <v>195</v>
      </c>
      <c r="H125" s="428"/>
      <c r="I125" s="156">
        <f t="shared" si="5"/>
        <v>0</v>
      </c>
      <c r="J125" s="428"/>
      <c r="K125" s="156">
        <f t="shared" si="6"/>
        <v>0</v>
      </c>
      <c r="L125" s="157">
        <f t="shared" si="7"/>
        <v>0</v>
      </c>
      <c r="M125" s="397"/>
    </row>
    <row r="126" spans="1:13" s="547" customFormat="1">
      <c r="A126" s="398"/>
      <c r="B126" s="403"/>
      <c r="C126" s="402"/>
      <c r="D126" s="137"/>
      <c r="E126" s="399"/>
      <c r="F126" s="411"/>
      <c r="G126" s="399"/>
      <c r="H126" s="428"/>
      <c r="I126" s="156"/>
      <c r="J126" s="428"/>
      <c r="K126" s="156"/>
      <c r="L126" s="157"/>
      <c r="M126" s="397"/>
    </row>
    <row r="127" spans="1:13" s="547" customFormat="1">
      <c r="A127" s="398"/>
      <c r="B127" s="403"/>
      <c r="C127" s="402" t="s">
        <v>930</v>
      </c>
      <c r="D127" s="137"/>
      <c r="E127" s="399"/>
      <c r="F127" s="411">
        <v>1</v>
      </c>
      <c r="G127" s="399" t="s">
        <v>923</v>
      </c>
      <c r="H127" s="428"/>
      <c r="I127" s="156">
        <f t="shared" si="5"/>
        <v>0</v>
      </c>
      <c r="J127" s="428"/>
      <c r="K127" s="156">
        <f t="shared" si="6"/>
        <v>0</v>
      </c>
      <c r="L127" s="157">
        <f t="shared" si="7"/>
        <v>0</v>
      </c>
      <c r="M127" s="397"/>
    </row>
    <row r="128" spans="1:13" s="547" customFormat="1">
      <c r="A128" s="398"/>
      <c r="B128" s="403"/>
      <c r="C128" s="402" t="s">
        <v>931</v>
      </c>
      <c r="D128" s="137"/>
      <c r="E128" s="399"/>
      <c r="F128" s="411">
        <v>1</v>
      </c>
      <c r="G128" s="399" t="s">
        <v>195</v>
      </c>
      <c r="H128" s="428"/>
      <c r="I128" s="156">
        <f t="shared" si="5"/>
        <v>0</v>
      </c>
      <c r="J128" s="428"/>
      <c r="K128" s="156">
        <f t="shared" si="6"/>
        <v>0</v>
      </c>
      <c r="L128" s="157">
        <f t="shared" si="7"/>
        <v>0</v>
      </c>
      <c r="M128" s="397"/>
    </row>
    <row r="129" spans="1:13" s="547" customFormat="1">
      <c r="A129" s="398"/>
      <c r="B129" s="403"/>
      <c r="C129" s="402" t="s">
        <v>932</v>
      </c>
      <c r="D129" s="137"/>
      <c r="E129" s="399"/>
      <c r="F129" s="411">
        <v>1</v>
      </c>
      <c r="G129" s="399" t="s">
        <v>195</v>
      </c>
      <c r="H129" s="428"/>
      <c r="I129" s="156">
        <f t="shared" si="5"/>
        <v>0</v>
      </c>
      <c r="J129" s="428"/>
      <c r="K129" s="156">
        <f t="shared" si="6"/>
        <v>0</v>
      </c>
      <c r="L129" s="157">
        <f t="shared" si="7"/>
        <v>0</v>
      </c>
      <c r="M129" s="397"/>
    </row>
    <row r="130" spans="1:13" s="547" customFormat="1">
      <c r="A130" s="398"/>
      <c r="B130" s="403"/>
      <c r="C130" s="402" t="s">
        <v>883</v>
      </c>
      <c r="D130" s="137"/>
      <c r="E130" s="399"/>
      <c r="F130" s="411">
        <v>3</v>
      </c>
      <c r="G130" s="399" t="s">
        <v>195</v>
      </c>
      <c r="H130" s="428"/>
      <c r="I130" s="156">
        <f t="shared" si="5"/>
        <v>0</v>
      </c>
      <c r="J130" s="428"/>
      <c r="K130" s="156">
        <f t="shared" si="6"/>
        <v>0</v>
      </c>
      <c r="L130" s="157">
        <f t="shared" si="7"/>
        <v>0</v>
      </c>
      <c r="M130" s="397"/>
    </row>
    <row r="131" spans="1:13" s="547" customFormat="1">
      <c r="A131" s="398"/>
      <c r="B131" s="403"/>
      <c r="C131" s="402" t="s">
        <v>865</v>
      </c>
      <c r="D131" s="137"/>
      <c r="E131" s="399"/>
      <c r="F131" s="411">
        <v>1</v>
      </c>
      <c r="G131" s="399" t="s">
        <v>195</v>
      </c>
      <c r="H131" s="428"/>
      <c r="I131" s="156">
        <f t="shared" si="5"/>
        <v>0</v>
      </c>
      <c r="J131" s="428"/>
      <c r="K131" s="156">
        <f t="shared" si="6"/>
        <v>0</v>
      </c>
      <c r="L131" s="157">
        <f t="shared" si="7"/>
        <v>0</v>
      </c>
      <c r="M131" s="397"/>
    </row>
    <row r="132" spans="1:13" s="547" customFormat="1">
      <c r="A132" s="398"/>
      <c r="B132" s="403"/>
      <c r="C132" s="402" t="s">
        <v>926</v>
      </c>
      <c r="D132" s="137"/>
      <c r="E132" s="399"/>
      <c r="F132" s="411">
        <v>1</v>
      </c>
      <c r="G132" s="399" t="s">
        <v>195</v>
      </c>
      <c r="H132" s="428"/>
      <c r="I132" s="156">
        <f t="shared" si="5"/>
        <v>0</v>
      </c>
      <c r="J132" s="428"/>
      <c r="K132" s="156">
        <f t="shared" si="6"/>
        <v>0</v>
      </c>
      <c r="L132" s="157">
        <f t="shared" si="7"/>
        <v>0</v>
      </c>
      <c r="M132" s="397"/>
    </row>
    <row r="133" spans="1:13" s="547" customFormat="1">
      <c r="A133" s="398"/>
      <c r="B133" s="403"/>
      <c r="C133" s="402" t="s">
        <v>874</v>
      </c>
      <c r="D133" s="137"/>
      <c r="E133" s="399"/>
      <c r="F133" s="411">
        <v>1</v>
      </c>
      <c r="G133" s="399" t="s">
        <v>195</v>
      </c>
      <c r="H133" s="428"/>
      <c r="I133" s="156">
        <f t="shared" si="5"/>
        <v>0</v>
      </c>
      <c r="J133" s="428"/>
      <c r="K133" s="156">
        <f t="shared" si="6"/>
        <v>0</v>
      </c>
      <c r="L133" s="157">
        <f t="shared" si="7"/>
        <v>0</v>
      </c>
      <c r="M133" s="397"/>
    </row>
    <row r="134" spans="1:13" s="547" customFormat="1">
      <c r="A134" s="398"/>
      <c r="B134" s="403"/>
      <c r="C134" s="402"/>
      <c r="D134" s="137"/>
      <c r="E134" s="399"/>
      <c r="F134" s="411"/>
      <c r="G134" s="399"/>
      <c r="H134" s="428"/>
      <c r="I134" s="156"/>
      <c r="J134" s="428"/>
      <c r="K134" s="156"/>
      <c r="L134" s="157"/>
      <c r="M134" s="397"/>
    </row>
    <row r="135" spans="1:13" s="547" customFormat="1">
      <c r="A135" s="398"/>
      <c r="B135" s="403"/>
      <c r="C135" s="402" t="s">
        <v>933</v>
      </c>
      <c r="D135" s="137"/>
      <c r="E135" s="399"/>
      <c r="F135" s="411">
        <v>1</v>
      </c>
      <c r="G135" s="399" t="s">
        <v>923</v>
      </c>
      <c r="H135" s="428"/>
      <c r="I135" s="156">
        <f t="shared" si="5"/>
        <v>0</v>
      </c>
      <c r="J135" s="428"/>
      <c r="K135" s="156">
        <f t="shared" si="6"/>
        <v>0</v>
      </c>
      <c r="L135" s="157">
        <f t="shared" si="7"/>
        <v>0</v>
      </c>
      <c r="M135" s="397"/>
    </row>
    <row r="136" spans="1:13" s="547" customFormat="1">
      <c r="A136" s="398"/>
      <c r="B136" s="403"/>
      <c r="C136" s="402" t="s">
        <v>861</v>
      </c>
      <c r="D136" s="137"/>
      <c r="E136" s="399"/>
      <c r="F136" s="411">
        <v>1</v>
      </c>
      <c r="G136" s="399" t="s">
        <v>195</v>
      </c>
      <c r="H136" s="428"/>
      <c r="I136" s="156">
        <f t="shared" si="5"/>
        <v>0</v>
      </c>
      <c r="J136" s="428"/>
      <c r="K136" s="156">
        <f t="shared" si="6"/>
        <v>0</v>
      </c>
      <c r="L136" s="157">
        <f t="shared" si="7"/>
        <v>0</v>
      </c>
      <c r="M136" s="397"/>
    </row>
    <row r="137" spans="1:13" s="547" customFormat="1">
      <c r="A137" s="398"/>
      <c r="B137" s="403"/>
      <c r="C137" s="402" t="s">
        <v>883</v>
      </c>
      <c r="D137" s="137"/>
      <c r="E137" s="399"/>
      <c r="F137" s="411">
        <v>1</v>
      </c>
      <c r="G137" s="399" t="s">
        <v>195</v>
      </c>
      <c r="H137" s="428"/>
      <c r="I137" s="156">
        <f t="shared" si="5"/>
        <v>0</v>
      </c>
      <c r="J137" s="428"/>
      <c r="K137" s="156">
        <f t="shared" si="6"/>
        <v>0</v>
      </c>
      <c r="L137" s="157">
        <f t="shared" si="7"/>
        <v>0</v>
      </c>
      <c r="M137" s="397"/>
    </row>
    <row r="138" spans="1:13" s="547" customFormat="1">
      <c r="A138" s="398"/>
      <c r="B138" s="403"/>
      <c r="C138" s="402" t="s">
        <v>888</v>
      </c>
      <c r="D138" s="137"/>
      <c r="E138" s="399"/>
      <c r="F138" s="411">
        <v>3</v>
      </c>
      <c r="G138" s="399" t="s">
        <v>195</v>
      </c>
      <c r="H138" s="428"/>
      <c r="I138" s="156">
        <f t="shared" si="5"/>
        <v>0</v>
      </c>
      <c r="J138" s="428"/>
      <c r="K138" s="156">
        <f t="shared" si="6"/>
        <v>0</v>
      </c>
      <c r="L138" s="157">
        <f t="shared" si="7"/>
        <v>0</v>
      </c>
      <c r="M138" s="397"/>
    </row>
    <row r="139" spans="1:13" s="547" customFormat="1">
      <c r="A139" s="398"/>
      <c r="B139" s="403"/>
      <c r="C139" s="402" t="s">
        <v>865</v>
      </c>
      <c r="D139" s="137"/>
      <c r="E139" s="399"/>
      <c r="F139" s="411">
        <v>1</v>
      </c>
      <c r="G139" s="399" t="s">
        <v>195</v>
      </c>
      <c r="H139" s="428"/>
      <c r="I139" s="156">
        <f t="shared" si="5"/>
        <v>0</v>
      </c>
      <c r="J139" s="428"/>
      <c r="K139" s="156">
        <f t="shared" si="6"/>
        <v>0</v>
      </c>
      <c r="L139" s="157">
        <f t="shared" si="7"/>
        <v>0</v>
      </c>
      <c r="M139" s="397"/>
    </row>
    <row r="140" spans="1:13" s="547" customFormat="1">
      <c r="A140" s="398"/>
      <c r="B140" s="403"/>
      <c r="C140" s="402" t="s">
        <v>926</v>
      </c>
      <c r="D140" s="137"/>
      <c r="E140" s="399"/>
      <c r="F140" s="411">
        <v>1</v>
      </c>
      <c r="G140" s="399" t="s">
        <v>195</v>
      </c>
      <c r="H140" s="428"/>
      <c r="I140" s="156">
        <f t="shared" si="5"/>
        <v>0</v>
      </c>
      <c r="J140" s="428"/>
      <c r="K140" s="156">
        <f t="shared" si="6"/>
        <v>0</v>
      </c>
      <c r="L140" s="157">
        <f t="shared" si="7"/>
        <v>0</v>
      </c>
      <c r="M140" s="397"/>
    </row>
    <row r="141" spans="1:13" s="547" customFormat="1">
      <c r="A141" s="398"/>
      <c r="B141" s="403"/>
      <c r="C141" s="402" t="s">
        <v>874</v>
      </c>
      <c r="D141" s="137"/>
      <c r="E141" s="399"/>
      <c r="F141" s="411">
        <v>1</v>
      </c>
      <c r="G141" s="399" t="s">
        <v>195</v>
      </c>
      <c r="H141" s="428"/>
      <c r="I141" s="156">
        <f t="shared" si="5"/>
        <v>0</v>
      </c>
      <c r="J141" s="428"/>
      <c r="K141" s="156">
        <f t="shared" si="6"/>
        <v>0</v>
      </c>
      <c r="L141" s="157">
        <f t="shared" si="7"/>
        <v>0</v>
      </c>
      <c r="M141" s="397"/>
    </row>
    <row r="142" spans="1:13" s="547" customFormat="1">
      <c r="A142" s="398"/>
      <c r="B142" s="403"/>
      <c r="C142" s="402"/>
      <c r="D142" s="137"/>
      <c r="E142" s="399"/>
      <c r="F142" s="411"/>
      <c r="G142" s="399"/>
      <c r="H142" s="428"/>
      <c r="I142" s="156"/>
      <c r="J142" s="428"/>
      <c r="K142" s="156"/>
      <c r="L142" s="157"/>
      <c r="M142" s="397"/>
    </row>
    <row r="143" spans="1:13" s="547" customFormat="1">
      <c r="A143" s="398"/>
      <c r="B143" s="403"/>
      <c r="C143" s="402" t="s">
        <v>934</v>
      </c>
      <c r="D143" s="137"/>
      <c r="E143" s="399"/>
      <c r="F143" s="411">
        <v>1</v>
      </c>
      <c r="G143" s="399" t="s">
        <v>923</v>
      </c>
      <c r="H143" s="428"/>
      <c r="I143" s="156">
        <f t="shared" ref="I143:I205" si="8">H143*F143</f>
        <v>0</v>
      </c>
      <c r="J143" s="428"/>
      <c r="K143" s="156">
        <f t="shared" si="6"/>
        <v>0</v>
      </c>
      <c r="L143" s="157">
        <f t="shared" si="7"/>
        <v>0</v>
      </c>
      <c r="M143" s="397"/>
    </row>
    <row r="144" spans="1:13" s="547" customFormat="1">
      <c r="A144" s="398"/>
      <c r="B144" s="403"/>
      <c r="C144" s="402" t="s">
        <v>861</v>
      </c>
      <c r="D144" s="137"/>
      <c r="E144" s="399"/>
      <c r="F144" s="411">
        <v>1</v>
      </c>
      <c r="G144" s="399" t="s">
        <v>195</v>
      </c>
      <c r="H144" s="428"/>
      <c r="I144" s="156">
        <f t="shared" si="8"/>
        <v>0</v>
      </c>
      <c r="J144" s="428"/>
      <c r="K144" s="156">
        <f t="shared" ref="K144:K207" si="9">F144*J144</f>
        <v>0</v>
      </c>
      <c r="L144" s="157">
        <f t="shared" si="7"/>
        <v>0</v>
      </c>
      <c r="M144" s="397"/>
    </row>
    <row r="145" spans="1:13" s="547" customFormat="1">
      <c r="A145" s="398"/>
      <c r="B145" s="403"/>
      <c r="C145" s="402" t="s">
        <v>883</v>
      </c>
      <c r="D145" s="137"/>
      <c r="E145" s="399"/>
      <c r="F145" s="411">
        <v>1</v>
      </c>
      <c r="G145" s="399" t="s">
        <v>195</v>
      </c>
      <c r="H145" s="428"/>
      <c r="I145" s="156">
        <f t="shared" si="8"/>
        <v>0</v>
      </c>
      <c r="J145" s="428"/>
      <c r="K145" s="156">
        <f t="shared" si="9"/>
        <v>0</v>
      </c>
      <c r="L145" s="157">
        <f t="shared" ref="L145:L208" si="10">I145+K145</f>
        <v>0</v>
      </c>
      <c r="M145" s="397"/>
    </row>
    <row r="146" spans="1:13" s="547" customFormat="1">
      <c r="A146" s="398"/>
      <c r="B146" s="403"/>
      <c r="C146" s="402" t="s">
        <v>888</v>
      </c>
      <c r="D146" s="137"/>
      <c r="E146" s="399"/>
      <c r="F146" s="411">
        <v>3</v>
      </c>
      <c r="G146" s="399" t="s">
        <v>195</v>
      </c>
      <c r="H146" s="428"/>
      <c r="I146" s="156">
        <f t="shared" si="8"/>
        <v>0</v>
      </c>
      <c r="J146" s="428"/>
      <c r="K146" s="156">
        <f t="shared" si="9"/>
        <v>0</v>
      </c>
      <c r="L146" s="157">
        <f t="shared" si="10"/>
        <v>0</v>
      </c>
      <c r="M146" s="397"/>
    </row>
    <row r="147" spans="1:13" s="547" customFormat="1">
      <c r="A147" s="398"/>
      <c r="B147" s="403"/>
      <c r="C147" s="402" t="s">
        <v>865</v>
      </c>
      <c r="D147" s="137"/>
      <c r="E147" s="399"/>
      <c r="F147" s="411">
        <v>1</v>
      </c>
      <c r="G147" s="399" t="s">
        <v>195</v>
      </c>
      <c r="H147" s="428"/>
      <c r="I147" s="156">
        <f t="shared" si="8"/>
        <v>0</v>
      </c>
      <c r="J147" s="428"/>
      <c r="K147" s="156">
        <f t="shared" si="9"/>
        <v>0</v>
      </c>
      <c r="L147" s="157">
        <f t="shared" si="10"/>
        <v>0</v>
      </c>
      <c r="M147" s="397"/>
    </row>
    <row r="148" spans="1:13" s="547" customFormat="1">
      <c r="A148" s="398"/>
      <c r="B148" s="403"/>
      <c r="C148" s="402" t="s">
        <v>926</v>
      </c>
      <c r="D148" s="137"/>
      <c r="E148" s="399"/>
      <c r="F148" s="411">
        <v>1</v>
      </c>
      <c r="G148" s="399" t="s">
        <v>195</v>
      </c>
      <c r="H148" s="428"/>
      <c r="I148" s="156">
        <f t="shared" si="8"/>
        <v>0</v>
      </c>
      <c r="J148" s="428"/>
      <c r="K148" s="156">
        <f t="shared" si="9"/>
        <v>0</v>
      </c>
      <c r="L148" s="157">
        <f t="shared" si="10"/>
        <v>0</v>
      </c>
      <c r="M148" s="397"/>
    </row>
    <row r="149" spans="1:13" s="547" customFormat="1">
      <c r="A149" s="398"/>
      <c r="B149" s="403"/>
      <c r="C149" s="402" t="s">
        <v>874</v>
      </c>
      <c r="D149" s="137"/>
      <c r="E149" s="399"/>
      <c r="F149" s="411">
        <v>1</v>
      </c>
      <c r="G149" s="399" t="s">
        <v>195</v>
      </c>
      <c r="H149" s="428"/>
      <c r="I149" s="156">
        <f t="shared" si="8"/>
        <v>0</v>
      </c>
      <c r="J149" s="428"/>
      <c r="K149" s="156">
        <f t="shared" si="9"/>
        <v>0</v>
      </c>
      <c r="L149" s="157">
        <f t="shared" si="10"/>
        <v>0</v>
      </c>
      <c r="M149" s="397"/>
    </row>
    <row r="150" spans="1:13" s="547" customFormat="1">
      <c r="A150" s="398"/>
      <c r="B150" s="403"/>
      <c r="C150" s="402"/>
      <c r="D150" s="137"/>
      <c r="E150" s="399"/>
      <c r="F150" s="411"/>
      <c r="G150" s="399"/>
      <c r="H150" s="428"/>
      <c r="I150" s="156"/>
      <c r="J150" s="428"/>
      <c r="K150" s="156"/>
      <c r="L150" s="157"/>
      <c r="M150" s="397"/>
    </row>
    <row r="151" spans="1:13" s="547" customFormat="1">
      <c r="A151" s="398"/>
      <c r="B151" s="403"/>
      <c r="C151" s="402" t="s">
        <v>935</v>
      </c>
      <c r="D151" s="137"/>
      <c r="E151" s="399"/>
      <c r="F151" s="411">
        <v>1</v>
      </c>
      <c r="G151" s="399" t="s">
        <v>923</v>
      </c>
      <c r="H151" s="428"/>
      <c r="I151" s="156">
        <f t="shared" si="8"/>
        <v>0</v>
      </c>
      <c r="J151" s="428"/>
      <c r="K151" s="156">
        <f t="shared" si="9"/>
        <v>0</v>
      </c>
      <c r="L151" s="157">
        <f t="shared" si="10"/>
        <v>0</v>
      </c>
      <c r="M151" s="397"/>
    </row>
    <row r="152" spans="1:13" s="547" customFormat="1">
      <c r="A152" s="398"/>
      <c r="B152" s="403"/>
      <c r="C152" s="402" t="s">
        <v>936</v>
      </c>
      <c r="D152" s="137"/>
      <c r="E152" s="399"/>
      <c r="F152" s="411">
        <v>1</v>
      </c>
      <c r="G152" s="399" t="s">
        <v>195</v>
      </c>
      <c r="H152" s="428"/>
      <c r="I152" s="156">
        <f t="shared" si="8"/>
        <v>0</v>
      </c>
      <c r="J152" s="428"/>
      <c r="K152" s="156">
        <f t="shared" si="9"/>
        <v>0</v>
      </c>
      <c r="L152" s="157">
        <f t="shared" si="10"/>
        <v>0</v>
      </c>
      <c r="M152" s="397"/>
    </row>
    <row r="153" spans="1:13" s="547" customFormat="1">
      <c r="A153" s="398"/>
      <c r="B153" s="403"/>
      <c r="C153" s="402" t="s">
        <v>932</v>
      </c>
      <c r="D153" s="137"/>
      <c r="E153" s="399"/>
      <c r="F153" s="411">
        <v>1</v>
      </c>
      <c r="G153" s="399" t="s">
        <v>195</v>
      </c>
      <c r="H153" s="428"/>
      <c r="I153" s="156">
        <f t="shared" si="8"/>
        <v>0</v>
      </c>
      <c r="J153" s="428"/>
      <c r="K153" s="156">
        <f t="shared" si="9"/>
        <v>0</v>
      </c>
      <c r="L153" s="157">
        <f t="shared" si="10"/>
        <v>0</v>
      </c>
      <c r="M153" s="397"/>
    </row>
    <row r="154" spans="1:13" s="547" customFormat="1">
      <c r="A154" s="398"/>
      <c r="B154" s="403"/>
      <c r="C154" s="402" t="s">
        <v>883</v>
      </c>
      <c r="D154" s="137"/>
      <c r="E154" s="399"/>
      <c r="F154" s="411">
        <v>3</v>
      </c>
      <c r="G154" s="399" t="s">
        <v>195</v>
      </c>
      <c r="H154" s="428"/>
      <c r="I154" s="156">
        <f t="shared" si="8"/>
        <v>0</v>
      </c>
      <c r="J154" s="428"/>
      <c r="K154" s="156">
        <f t="shared" si="9"/>
        <v>0</v>
      </c>
      <c r="L154" s="157">
        <f t="shared" si="10"/>
        <v>0</v>
      </c>
      <c r="M154" s="397"/>
    </row>
    <row r="155" spans="1:13" s="547" customFormat="1">
      <c r="A155" s="398"/>
      <c r="B155" s="403"/>
      <c r="C155" s="402" t="s">
        <v>888</v>
      </c>
      <c r="D155" s="137"/>
      <c r="E155" s="399"/>
      <c r="F155" s="411">
        <v>1</v>
      </c>
      <c r="G155" s="399" t="s">
        <v>195</v>
      </c>
      <c r="H155" s="428"/>
      <c r="I155" s="156">
        <f t="shared" si="8"/>
        <v>0</v>
      </c>
      <c r="J155" s="428"/>
      <c r="K155" s="156">
        <f t="shared" si="9"/>
        <v>0</v>
      </c>
      <c r="L155" s="157">
        <f t="shared" si="10"/>
        <v>0</v>
      </c>
      <c r="M155" s="397"/>
    </row>
    <row r="156" spans="1:13" s="547" customFormat="1">
      <c r="A156" s="398"/>
      <c r="B156" s="403"/>
      <c r="C156" s="402" t="s">
        <v>865</v>
      </c>
      <c r="D156" s="137"/>
      <c r="E156" s="399"/>
      <c r="F156" s="411">
        <v>1</v>
      </c>
      <c r="G156" s="399" t="s">
        <v>195</v>
      </c>
      <c r="H156" s="428"/>
      <c r="I156" s="156">
        <f t="shared" si="8"/>
        <v>0</v>
      </c>
      <c r="J156" s="428"/>
      <c r="K156" s="156">
        <f t="shared" si="9"/>
        <v>0</v>
      </c>
      <c r="L156" s="157">
        <f t="shared" si="10"/>
        <v>0</v>
      </c>
      <c r="M156" s="397"/>
    </row>
    <row r="157" spans="1:13" s="547" customFormat="1">
      <c r="A157" s="398"/>
      <c r="B157" s="403"/>
      <c r="C157" s="402" t="s">
        <v>926</v>
      </c>
      <c r="D157" s="137"/>
      <c r="E157" s="399"/>
      <c r="F157" s="411">
        <v>1</v>
      </c>
      <c r="G157" s="399" t="s">
        <v>195</v>
      </c>
      <c r="H157" s="428"/>
      <c r="I157" s="156">
        <f t="shared" si="8"/>
        <v>0</v>
      </c>
      <c r="J157" s="428"/>
      <c r="K157" s="156">
        <f t="shared" si="9"/>
        <v>0</v>
      </c>
      <c r="L157" s="157">
        <f t="shared" si="10"/>
        <v>0</v>
      </c>
      <c r="M157" s="397"/>
    </row>
    <row r="158" spans="1:13" s="547" customFormat="1">
      <c r="A158" s="398"/>
      <c r="B158" s="403"/>
      <c r="C158" s="402" t="s">
        <v>874</v>
      </c>
      <c r="D158" s="137"/>
      <c r="E158" s="399"/>
      <c r="F158" s="411">
        <v>1</v>
      </c>
      <c r="G158" s="399" t="s">
        <v>195</v>
      </c>
      <c r="H158" s="428"/>
      <c r="I158" s="156">
        <f t="shared" si="8"/>
        <v>0</v>
      </c>
      <c r="J158" s="428"/>
      <c r="K158" s="156">
        <f t="shared" si="9"/>
        <v>0</v>
      </c>
      <c r="L158" s="157">
        <f t="shared" si="10"/>
        <v>0</v>
      </c>
      <c r="M158" s="397"/>
    </row>
    <row r="159" spans="1:13" s="547" customFormat="1">
      <c r="A159" s="398"/>
      <c r="B159" s="403"/>
      <c r="C159" s="402"/>
      <c r="D159" s="137"/>
      <c r="E159" s="399"/>
      <c r="F159" s="411"/>
      <c r="G159" s="399"/>
      <c r="H159" s="428"/>
      <c r="I159" s="156"/>
      <c r="J159" s="428"/>
      <c r="K159" s="156"/>
      <c r="L159" s="157"/>
      <c r="M159" s="397"/>
    </row>
    <row r="160" spans="1:13" s="547" customFormat="1">
      <c r="A160" s="398"/>
      <c r="B160" s="736"/>
      <c r="C160" s="402" t="s">
        <v>937</v>
      </c>
      <c r="D160" s="137"/>
      <c r="E160" s="399"/>
      <c r="F160" s="411">
        <v>1</v>
      </c>
      <c r="G160" s="399" t="s">
        <v>923</v>
      </c>
      <c r="H160" s="428"/>
      <c r="I160" s="156">
        <f t="shared" si="8"/>
        <v>0</v>
      </c>
      <c r="J160" s="428"/>
      <c r="K160" s="156">
        <f t="shared" si="9"/>
        <v>0</v>
      </c>
      <c r="L160" s="157">
        <f t="shared" si="10"/>
        <v>0</v>
      </c>
      <c r="M160" s="397"/>
    </row>
    <row r="161" spans="1:13" s="547" customFormat="1">
      <c r="A161" s="398"/>
      <c r="B161" s="736"/>
      <c r="C161" s="402" t="s">
        <v>861</v>
      </c>
      <c r="D161" s="137"/>
      <c r="E161" s="399"/>
      <c r="F161" s="411">
        <v>1</v>
      </c>
      <c r="G161" s="399" t="s">
        <v>195</v>
      </c>
      <c r="H161" s="428"/>
      <c r="I161" s="156">
        <f t="shared" si="8"/>
        <v>0</v>
      </c>
      <c r="J161" s="428"/>
      <c r="K161" s="156">
        <f t="shared" si="9"/>
        <v>0</v>
      </c>
      <c r="L161" s="157">
        <f t="shared" si="10"/>
        <v>0</v>
      </c>
      <c r="M161" s="397"/>
    </row>
    <row r="162" spans="1:13" s="547" customFormat="1">
      <c r="A162" s="398"/>
      <c r="B162" s="736"/>
      <c r="C162" s="402" t="s">
        <v>883</v>
      </c>
      <c r="D162" s="137"/>
      <c r="E162" s="399"/>
      <c r="F162" s="411">
        <v>2</v>
      </c>
      <c r="G162" s="399" t="s">
        <v>195</v>
      </c>
      <c r="H162" s="428"/>
      <c r="I162" s="156">
        <f t="shared" si="8"/>
        <v>0</v>
      </c>
      <c r="J162" s="428"/>
      <c r="K162" s="156">
        <f t="shared" si="9"/>
        <v>0</v>
      </c>
      <c r="L162" s="157">
        <f t="shared" si="10"/>
        <v>0</v>
      </c>
      <c r="M162" s="397"/>
    </row>
    <row r="163" spans="1:13" s="547" customFormat="1">
      <c r="A163" s="398"/>
      <c r="B163" s="736"/>
      <c r="C163" s="402" t="s">
        <v>888</v>
      </c>
      <c r="D163" s="137"/>
      <c r="E163" s="399"/>
      <c r="F163" s="411">
        <v>3</v>
      </c>
      <c r="G163" s="399" t="s">
        <v>195</v>
      </c>
      <c r="H163" s="428"/>
      <c r="I163" s="156">
        <f t="shared" si="8"/>
        <v>0</v>
      </c>
      <c r="J163" s="428"/>
      <c r="K163" s="156">
        <f t="shared" si="9"/>
        <v>0</v>
      </c>
      <c r="L163" s="157">
        <f t="shared" si="10"/>
        <v>0</v>
      </c>
      <c r="M163" s="397"/>
    </row>
    <row r="164" spans="1:13" s="547" customFormat="1">
      <c r="A164" s="398"/>
      <c r="B164" s="736"/>
      <c r="C164" s="402" t="s">
        <v>865</v>
      </c>
      <c r="D164" s="137"/>
      <c r="E164" s="399"/>
      <c r="F164" s="411">
        <v>1</v>
      </c>
      <c r="G164" s="399" t="s">
        <v>195</v>
      </c>
      <c r="H164" s="428"/>
      <c r="I164" s="156">
        <f t="shared" si="8"/>
        <v>0</v>
      </c>
      <c r="J164" s="428"/>
      <c r="K164" s="156">
        <f t="shared" si="9"/>
        <v>0</v>
      </c>
      <c r="L164" s="157">
        <f t="shared" si="10"/>
        <v>0</v>
      </c>
      <c r="M164" s="397"/>
    </row>
    <row r="165" spans="1:13" s="547" customFormat="1">
      <c r="A165" s="398"/>
      <c r="B165" s="736"/>
      <c r="C165" s="402" t="s">
        <v>926</v>
      </c>
      <c r="D165" s="137"/>
      <c r="E165" s="399"/>
      <c r="F165" s="411">
        <v>1</v>
      </c>
      <c r="G165" s="399" t="s">
        <v>195</v>
      </c>
      <c r="H165" s="428"/>
      <c r="I165" s="156">
        <f t="shared" si="8"/>
        <v>0</v>
      </c>
      <c r="J165" s="428"/>
      <c r="K165" s="156">
        <f t="shared" si="9"/>
        <v>0</v>
      </c>
      <c r="L165" s="157">
        <f t="shared" si="10"/>
        <v>0</v>
      </c>
      <c r="M165" s="397"/>
    </row>
    <row r="166" spans="1:13" s="547" customFormat="1">
      <c r="A166" s="398"/>
      <c r="B166" s="736"/>
      <c r="C166" s="402" t="s">
        <v>874</v>
      </c>
      <c r="D166" s="137"/>
      <c r="E166" s="399"/>
      <c r="F166" s="411">
        <v>1</v>
      </c>
      <c r="G166" s="399" t="s">
        <v>195</v>
      </c>
      <c r="H166" s="428"/>
      <c r="I166" s="156">
        <f t="shared" si="8"/>
        <v>0</v>
      </c>
      <c r="J166" s="428"/>
      <c r="K166" s="156">
        <f t="shared" si="9"/>
        <v>0</v>
      </c>
      <c r="L166" s="157">
        <f t="shared" si="10"/>
        <v>0</v>
      </c>
      <c r="M166" s="397"/>
    </row>
    <row r="167" spans="1:13" s="547" customFormat="1">
      <c r="A167" s="398"/>
      <c r="B167" s="403"/>
      <c r="C167" s="402"/>
      <c r="D167" s="137"/>
      <c r="E167" s="399"/>
      <c r="F167" s="411"/>
      <c r="G167" s="399"/>
      <c r="H167" s="428"/>
      <c r="I167" s="156"/>
      <c r="J167" s="428"/>
      <c r="K167" s="156"/>
      <c r="L167" s="157"/>
      <c r="M167" s="397"/>
    </row>
    <row r="168" spans="1:13" s="547" customFormat="1">
      <c r="A168" s="398"/>
      <c r="B168" s="403"/>
      <c r="C168" s="402" t="s">
        <v>938</v>
      </c>
      <c r="D168" s="137"/>
      <c r="E168" s="399"/>
      <c r="F168" s="411">
        <v>1</v>
      </c>
      <c r="G168" s="399" t="s">
        <v>923</v>
      </c>
      <c r="H168" s="428"/>
      <c r="I168" s="156">
        <f t="shared" si="8"/>
        <v>0</v>
      </c>
      <c r="J168" s="428"/>
      <c r="K168" s="156">
        <f t="shared" si="9"/>
        <v>0</v>
      </c>
      <c r="L168" s="157">
        <f t="shared" si="10"/>
        <v>0</v>
      </c>
      <c r="M168" s="397"/>
    </row>
    <row r="169" spans="1:13" s="547" customFormat="1">
      <c r="A169" s="398"/>
      <c r="B169" s="403"/>
      <c r="C169" s="402" t="s">
        <v>861</v>
      </c>
      <c r="D169" s="137"/>
      <c r="E169" s="399"/>
      <c r="F169" s="411">
        <v>1</v>
      </c>
      <c r="G169" s="399" t="s">
        <v>195</v>
      </c>
      <c r="H169" s="428"/>
      <c r="I169" s="156">
        <f t="shared" si="8"/>
        <v>0</v>
      </c>
      <c r="J169" s="428"/>
      <c r="K169" s="156">
        <f t="shared" si="9"/>
        <v>0</v>
      </c>
      <c r="L169" s="157">
        <f t="shared" si="10"/>
        <v>0</v>
      </c>
      <c r="M169" s="397"/>
    </row>
    <row r="170" spans="1:13" s="547" customFormat="1">
      <c r="A170" s="398"/>
      <c r="B170" s="403"/>
      <c r="C170" s="402" t="s">
        <v>883</v>
      </c>
      <c r="D170" s="137"/>
      <c r="E170" s="399"/>
      <c r="F170" s="411">
        <v>1</v>
      </c>
      <c r="G170" s="399" t="s">
        <v>195</v>
      </c>
      <c r="H170" s="428"/>
      <c r="I170" s="156">
        <f t="shared" si="8"/>
        <v>0</v>
      </c>
      <c r="J170" s="428"/>
      <c r="K170" s="156">
        <f t="shared" si="9"/>
        <v>0</v>
      </c>
      <c r="L170" s="157">
        <f t="shared" si="10"/>
        <v>0</v>
      </c>
      <c r="M170" s="397"/>
    </row>
    <row r="171" spans="1:13" s="547" customFormat="1">
      <c r="A171" s="398"/>
      <c r="B171" s="403"/>
      <c r="C171" s="402" t="s">
        <v>888</v>
      </c>
      <c r="D171" s="137"/>
      <c r="E171" s="399"/>
      <c r="F171" s="411">
        <v>2</v>
      </c>
      <c r="G171" s="399" t="s">
        <v>195</v>
      </c>
      <c r="H171" s="428"/>
      <c r="I171" s="156">
        <f t="shared" si="8"/>
        <v>0</v>
      </c>
      <c r="J171" s="428"/>
      <c r="K171" s="156">
        <f t="shared" si="9"/>
        <v>0</v>
      </c>
      <c r="L171" s="157">
        <f t="shared" si="10"/>
        <v>0</v>
      </c>
      <c r="M171" s="397"/>
    </row>
    <row r="172" spans="1:13" s="547" customFormat="1">
      <c r="A172" s="398"/>
      <c r="B172" s="403"/>
      <c r="C172" s="402" t="s">
        <v>939</v>
      </c>
      <c r="D172" s="137"/>
      <c r="E172" s="399"/>
      <c r="F172" s="411">
        <v>3</v>
      </c>
      <c r="G172" s="399" t="s">
        <v>195</v>
      </c>
      <c r="H172" s="428"/>
      <c r="I172" s="156">
        <f t="shared" si="8"/>
        <v>0</v>
      </c>
      <c r="J172" s="428"/>
      <c r="K172" s="156">
        <f t="shared" si="9"/>
        <v>0</v>
      </c>
      <c r="L172" s="157">
        <f t="shared" si="10"/>
        <v>0</v>
      </c>
      <c r="M172" s="397"/>
    </row>
    <row r="173" spans="1:13" s="547" customFormat="1">
      <c r="A173" s="398"/>
      <c r="B173" s="403"/>
      <c r="C173" s="402" t="s">
        <v>865</v>
      </c>
      <c r="D173" s="137"/>
      <c r="E173" s="399"/>
      <c r="F173" s="411">
        <v>1</v>
      </c>
      <c r="G173" s="399" t="s">
        <v>195</v>
      </c>
      <c r="H173" s="428"/>
      <c r="I173" s="156">
        <f t="shared" si="8"/>
        <v>0</v>
      </c>
      <c r="J173" s="428"/>
      <c r="K173" s="156">
        <f t="shared" si="9"/>
        <v>0</v>
      </c>
      <c r="L173" s="157">
        <f t="shared" si="10"/>
        <v>0</v>
      </c>
      <c r="M173" s="397"/>
    </row>
    <row r="174" spans="1:13" s="547" customFormat="1">
      <c r="A174" s="398"/>
      <c r="B174" s="403"/>
      <c r="C174" s="402" t="s">
        <v>926</v>
      </c>
      <c r="D174" s="137"/>
      <c r="E174" s="399"/>
      <c r="F174" s="411">
        <v>1</v>
      </c>
      <c r="G174" s="399" t="s">
        <v>195</v>
      </c>
      <c r="H174" s="428"/>
      <c r="I174" s="156">
        <f t="shared" si="8"/>
        <v>0</v>
      </c>
      <c r="J174" s="428"/>
      <c r="K174" s="156">
        <f t="shared" si="9"/>
        <v>0</v>
      </c>
      <c r="L174" s="157">
        <f t="shared" si="10"/>
        <v>0</v>
      </c>
      <c r="M174" s="397"/>
    </row>
    <row r="175" spans="1:13" s="547" customFormat="1">
      <c r="A175" s="398"/>
      <c r="B175" s="403"/>
      <c r="C175" s="402" t="s">
        <v>874</v>
      </c>
      <c r="D175" s="137"/>
      <c r="E175" s="399"/>
      <c r="F175" s="411">
        <v>1</v>
      </c>
      <c r="G175" s="399" t="s">
        <v>195</v>
      </c>
      <c r="H175" s="428"/>
      <c r="I175" s="156">
        <f t="shared" si="8"/>
        <v>0</v>
      </c>
      <c r="J175" s="428"/>
      <c r="K175" s="156">
        <f t="shared" si="9"/>
        <v>0</v>
      </c>
      <c r="L175" s="157">
        <f t="shared" si="10"/>
        <v>0</v>
      </c>
      <c r="M175" s="397"/>
    </row>
    <row r="176" spans="1:13" s="547" customFormat="1">
      <c r="A176" s="398"/>
      <c r="B176" s="403"/>
      <c r="C176" s="402"/>
      <c r="D176" s="137"/>
      <c r="E176" s="399"/>
      <c r="F176" s="411"/>
      <c r="G176" s="399"/>
      <c r="H176" s="428"/>
      <c r="I176" s="156"/>
      <c r="J176" s="428"/>
      <c r="K176" s="156"/>
      <c r="L176" s="157"/>
      <c r="M176" s="397"/>
    </row>
    <row r="177" spans="1:13" s="547" customFormat="1">
      <c r="A177" s="398"/>
      <c r="B177" s="403"/>
      <c r="C177" s="402" t="s">
        <v>940</v>
      </c>
      <c r="D177" s="137"/>
      <c r="E177" s="399"/>
      <c r="F177" s="411">
        <v>1</v>
      </c>
      <c r="G177" s="399" t="s">
        <v>923</v>
      </c>
      <c r="H177" s="428"/>
      <c r="I177" s="156">
        <f t="shared" si="8"/>
        <v>0</v>
      </c>
      <c r="J177" s="428"/>
      <c r="K177" s="156">
        <f t="shared" si="9"/>
        <v>0</v>
      </c>
      <c r="L177" s="157">
        <f t="shared" si="10"/>
        <v>0</v>
      </c>
      <c r="M177" s="397"/>
    </row>
    <row r="178" spans="1:13" s="547" customFormat="1">
      <c r="A178" s="398"/>
      <c r="B178" s="403"/>
      <c r="C178" s="402" t="s">
        <v>941</v>
      </c>
      <c r="D178" s="137"/>
      <c r="E178" s="399"/>
      <c r="F178" s="411">
        <v>1</v>
      </c>
      <c r="G178" s="399" t="s">
        <v>195</v>
      </c>
      <c r="H178" s="428"/>
      <c r="I178" s="156">
        <f t="shared" si="8"/>
        <v>0</v>
      </c>
      <c r="J178" s="428"/>
      <c r="K178" s="156">
        <f t="shared" si="9"/>
        <v>0</v>
      </c>
      <c r="L178" s="157">
        <f t="shared" si="10"/>
        <v>0</v>
      </c>
      <c r="M178" s="397"/>
    </row>
    <row r="179" spans="1:13" s="547" customFormat="1">
      <c r="A179" s="398"/>
      <c r="B179" s="403"/>
      <c r="C179" s="402" t="s">
        <v>942</v>
      </c>
      <c r="D179" s="137"/>
      <c r="E179" s="399"/>
      <c r="F179" s="411">
        <v>1</v>
      </c>
      <c r="G179" s="399" t="s">
        <v>195</v>
      </c>
      <c r="H179" s="428"/>
      <c r="I179" s="156">
        <f t="shared" si="8"/>
        <v>0</v>
      </c>
      <c r="J179" s="428"/>
      <c r="K179" s="156">
        <f t="shared" si="9"/>
        <v>0</v>
      </c>
      <c r="L179" s="157">
        <f t="shared" si="10"/>
        <v>0</v>
      </c>
      <c r="M179" s="397"/>
    </row>
    <row r="180" spans="1:13" s="547" customFormat="1">
      <c r="A180" s="398"/>
      <c r="B180" s="403"/>
      <c r="C180" s="402" t="s">
        <v>888</v>
      </c>
      <c r="D180" s="137"/>
      <c r="E180" s="399"/>
      <c r="F180" s="411">
        <v>4</v>
      </c>
      <c r="G180" s="399" t="s">
        <v>195</v>
      </c>
      <c r="H180" s="428"/>
      <c r="I180" s="156">
        <f t="shared" si="8"/>
        <v>0</v>
      </c>
      <c r="J180" s="428"/>
      <c r="K180" s="156">
        <f t="shared" si="9"/>
        <v>0</v>
      </c>
      <c r="L180" s="157">
        <f t="shared" si="10"/>
        <v>0</v>
      </c>
      <c r="M180" s="397"/>
    </row>
    <row r="181" spans="1:13" s="547" customFormat="1">
      <c r="A181" s="398"/>
      <c r="B181" s="403"/>
      <c r="C181" s="402" t="s">
        <v>865</v>
      </c>
      <c r="D181" s="137"/>
      <c r="E181" s="399"/>
      <c r="F181" s="411">
        <v>1</v>
      </c>
      <c r="G181" s="399" t="s">
        <v>195</v>
      </c>
      <c r="H181" s="428"/>
      <c r="I181" s="156">
        <f t="shared" si="8"/>
        <v>0</v>
      </c>
      <c r="J181" s="428"/>
      <c r="K181" s="156">
        <f t="shared" si="9"/>
        <v>0</v>
      </c>
      <c r="L181" s="157">
        <f t="shared" si="10"/>
        <v>0</v>
      </c>
      <c r="M181" s="397"/>
    </row>
    <row r="182" spans="1:13" s="547" customFormat="1">
      <c r="A182" s="398"/>
      <c r="B182" s="403"/>
      <c r="C182" s="402" t="s">
        <v>926</v>
      </c>
      <c r="D182" s="137"/>
      <c r="E182" s="399"/>
      <c r="F182" s="411">
        <v>1</v>
      </c>
      <c r="G182" s="399" t="s">
        <v>195</v>
      </c>
      <c r="H182" s="428"/>
      <c r="I182" s="156">
        <f t="shared" si="8"/>
        <v>0</v>
      </c>
      <c r="J182" s="428"/>
      <c r="K182" s="156">
        <f t="shared" si="9"/>
        <v>0</v>
      </c>
      <c r="L182" s="157">
        <f t="shared" si="10"/>
        <v>0</v>
      </c>
      <c r="M182" s="397"/>
    </row>
    <row r="183" spans="1:13" s="547" customFormat="1">
      <c r="A183" s="398"/>
      <c r="B183" s="403"/>
      <c r="C183" s="402" t="s">
        <v>874</v>
      </c>
      <c r="D183" s="137"/>
      <c r="E183" s="399"/>
      <c r="F183" s="411">
        <v>1</v>
      </c>
      <c r="G183" s="399" t="s">
        <v>195</v>
      </c>
      <c r="H183" s="428"/>
      <c r="I183" s="156">
        <f t="shared" si="8"/>
        <v>0</v>
      </c>
      <c r="J183" s="428"/>
      <c r="K183" s="156">
        <f t="shared" si="9"/>
        <v>0</v>
      </c>
      <c r="L183" s="157">
        <f t="shared" si="10"/>
        <v>0</v>
      </c>
      <c r="M183" s="397"/>
    </row>
    <row r="184" spans="1:13" s="547" customFormat="1">
      <c r="A184" s="398"/>
      <c r="B184" s="403"/>
      <c r="C184" s="402"/>
      <c r="D184" s="137"/>
      <c r="E184" s="399"/>
      <c r="F184" s="411"/>
      <c r="G184" s="399"/>
      <c r="H184" s="428"/>
      <c r="I184" s="156"/>
      <c r="J184" s="428"/>
      <c r="K184" s="156"/>
      <c r="L184" s="157"/>
      <c r="M184" s="397"/>
    </row>
    <row r="185" spans="1:13" s="547" customFormat="1">
      <c r="A185" s="398"/>
      <c r="B185" s="403"/>
      <c r="C185" s="402" t="s">
        <v>943</v>
      </c>
      <c r="D185" s="137"/>
      <c r="E185" s="399"/>
      <c r="F185" s="411">
        <v>1</v>
      </c>
      <c r="G185" s="399" t="s">
        <v>923</v>
      </c>
      <c r="H185" s="428"/>
      <c r="I185" s="156">
        <f t="shared" si="8"/>
        <v>0</v>
      </c>
      <c r="J185" s="428"/>
      <c r="K185" s="156">
        <f t="shared" si="9"/>
        <v>0</v>
      </c>
      <c r="L185" s="157">
        <f t="shared" si="10"/>
        <v>0</v>
      </c>
      <c r="M185" s="397"/>
    </row>
    <row r="186" spans="1:13" s="547" customFormat="1">
      <c r="A186" s="398"/>
      <c r="B186" s="403"/>
      <c r="C186" s="402" t="s">
        <v>944</v>
      </c>
      <c r="D186" s="137"/>
      <c r="E186" s="399"/>
      <c r="F186" s="411">
        <v>1</v>
      </c>
      <c r="G186" s="399" t="s">
        <v>195</v>
      </c>
      <c r="H186" s="428"/>
      <c r="I186" s="156">
        <f t="shared" si="8"/>
        <v>0</v>
      </c>
      <c r="J186" s="428"/>
      <c r="K186" s="156">
        <f t="shared" si="9"/>
        <v>0</v>
      </c>
      <c r="L186" s="157">
        <f t="shared" si="10"/>
        <v>0</v>
      </c>
      <c r="M186" s="397"/>
    </row>
    <row r="187" spans="1:13" s="547" customFormat="1">
      <c r="A187" s="398"/>
      <c r="B187" s="403"/>
      <c r="C187" s="402" t="s">
        <v>861</v>
      </c>
      <c r="D187" s="137"/>
      <c r="E187" s="399"/>
      <c r="F187" s="411">
        <v>3</v>
      </c>
      <c r="G187" s="399" t="s">
        <v>195</v>
      </c>
      <c r="H187" s="428"/>
      <c r="I187" s="156">
        <f t="shared" si="8"/>
        <v>0</v>
      </c>
      <c r="J187" s="428"/>
      <c r="K187" s="156">
        <f t="shared" si="9"/>
        <v>0</v>
      </c>
      <c r="L187" s="157">
        <f t="shared" si="10"/>
        <v>0</v>
      </c>
      <c r="M187" s="397"/>
    </row>
    <row r="188" spans="1:13" s="547" customFormat="1">
      <c r="A188" s="398"/>
      <c r="B188" s="403"/>
      <c r="C188" s="402" t="s">
        <v>883</v>
      </c>
      <c r="D188" s="137"/>
      <c r="E188" s="399"/>
      <c r="F188" s="411">
        <v>8</v>
      </c>
      <c r="G188" s="399" t="s">
        <v>195</v>
      </c>
      <c r="H188" s="428"/>
      <c r="I188" s="156">
        <f t="shared" si="8"/>
        <v>0</v>
      </c>
      <c r="J188" s="428"/>
      <c r="K188" s="156">
        <f t="shared" si="9"/>
        <v>0</v>
      </c>
      <c r="L188" s="157">
        <f t="shared" si="10"/>
        <v>0</v>
      </c>
      <c r="M188" s="397"/>
    </row>
    <row r="189" spans="1:13" s="547" customFormat="1">
      <c r="A189" s="398"/>
      <c r="B189" s="403"/>
      <c r="C189" s="402" t="s">
        <v>939</v>
      </c>
      <c r="D189" s="137"/>
      <c r="E189" s="399"/>
      <c r="F189" s="411">
        <v>3</v>
      </c>
      <c r="G189" s="399" t="s">
        <v>195</v>
      </c>
      <c r="H189" s="428"/>
      <c r="I189" s="156">
        <f t="shared" si="8"/>
        <v>0</v>
      </c>
      <c r="J189" s="428"/>
      <c r="K189" s="156">
        <f t="shared" si="9"/>
        <v>0</v>
      </c>
      <c r="L189" s="157">
        <f t="shared" si="10"/>
        <v>0</v>
      </c>
      <c r="M189" s="397"/>
    </row>
    <row r="190" spans="1:13" s="547" customFormat="1">
      <c r="A190" s="398"/>
      <c r="B190" s="403"/>
      <c r="C190" s="402" t="s">
        <v>865</v>
      </c>
      <c r="D190" s="137"/>
      <c r="E190" s="399"/>
      <c r="F190" s="411">
        <v>1</v>
      </c>
      <c r="G190" s="399" t="s">
        <v>195</v>
      </c>
      <c r="H190" s="428"/>
      <c r="I190" s="156">
        <f t="shared" si="8"/>
        <v>0</v>
      </c>
      <c r="J190" s="428"/>
      <c r="K190" s="156">
        <f t="shared" si="9"/>
        <v>0</v>
      </c>
      <c r="L190" s="157">
        <f t="shared" si="10"/>
        <v>0</v>
      </c>
      <c r="M190" s="397"/>
    </row>
    <row r="191" spans="1:13" s="547" customFormat="1">
      <c r="A191" s="398"/>
      <c r="B191" s="403"/>
      <c r="C191" s="402" t="s">
        <v>926</v>
      </c>
      <c r="D191" s="137"/>
      <c r="E191" s="399"/>
      <c r="F191" s="411">
        <v>1</v>
      </c>
      <c r="G191" s="399" t="s">
        <v>195</v>
      </c>
      <c r="H191" s="428"/>
      <c r="I191" s="156">
        <f t="shared" si="8"/>
        <v>0</v>
      </c>
      <c r="J191" s="428"/>
      <c r="K191" s="156">
        <f t="shared" si="9"/>
        <v>0</v>
      </c>
      <c r="L191" s="157">
        <f t="shared" si="10"/>
        <v>0</v>
      </c>
      <c r="M191" s="397"/>
    </row>
    <row r="192" spans="1:13" s="547" customFormat="1">
      <c r="A192" s="398"/>
      <c r="B192" s="403"/>
      <c r="C192" s="402" t="s">
        <v>874</v>
      </c>
      <c r="D192" s="137"/>
      <c r="E192" s="399"/>
      <c r="F192" s="411">
        <v>1</v>
      </c>
      <c r="G192" s="399" t="s">
        <v>195</v>
      </c>
      <c r="H192" s="428"/>
      <c r="I192" s="156">
        <f t="shared" si="8"/>
        <v>0</v>
      </c>
      <c r="J192" s="428"/>
      <c r="K192" s="156">
        <f t="shared" si="9"/>
        <v>0</v>
      </c>
      <c r="L192" s="157">
        <f t="shared" si="10"/>
        <v>0</v>
      </c>
      <c r="M192" s="397"/>
    </row>
    <row r="193" spans="1:13" s="547" customFormat="1">
      <c r="A193" s="398"/>
      <c r="B193" s="403"/>
      <c r="C193" s="402"/>
      <c r="D193" s="137"/>
      <c r="E193" s="399"/>
      <c r="F193" s="411"/>
      <c r="G193" s="399"/>
      <c r="H193" s="428"/>
      <c r="I193" s="156"/>
      <c r="J193" s="428"/>
      <c r="K193" s="156"/>
      <c r="L193" s="157"/>
      <c r="M193" s="397"/>
    </row>
    <row r="194" spans="1:13" s="547" customFormat="1">
      <c r="A194" s="398"/>
      <c r="B194" s="403"/>
      <c r="C194" s="402" t="s">
        <v>945</v>
      </c>
      <c r="D194" s="137"/>
      <c r="E194" s="399"/>
      <c r="F194" s="411">
        <v>1</v>
      </c>
      <c r="G194" s="399" t="s">
        <v>923</v>
      </c>
      <c r="H194" s="428"/>
      <c r="I194" s="156">
        <f t="shared" si="8"/>
        <v>0</v>
      </c>
      <c r="J194" s="428"/>
      <c r="K194" s="156">
        <f t="shared" si="9"/>
        <v>0</v>
      </c>
      <c r="L194" s="157">
        <f t="shared" si="10"/>
        <v>0</v>
      </c>
      <c r="M194" s="397"/>
    </row>
    <row r="195" spans="1:13" s="547" customFormat="1">
      <c r="A195" s="398"/>
      <c r="B195" s="403"/>
      <c r="C195" s="402" t="s">
        <v>887</v>
      </c>
      <c r="D195" s="137"/>
      <c r="E195" s="399"/>
      <c r="F195" s="411">
        <v>1</v>
      </c>
      <c r="G195" s="399" t="s">
        <v>195</v>
      </c>
      <c r="H195" s="428"/>
      <c r="I195" s="156">
        <f t="shared" si="8"/>
        <v>0</v>
      </c>
      <c r="J195" s="428"/>
      <c r="K195" s="156">
        <f t="shared" si="9"/>
        <v>0</v>
      </c>
      <c r="L195" s="157">
        <f t="shared" si="10"/>
        <v>0</v>
      </c>
      <c r="M195" s="397"/>
    </row>
    <row r="196" spans="1:13" s="547" customFormat="1">
      <c r="A196" s="398"/>
      <c r="B196" s="403"/>
      <c r="C196" s="402" t="s">
        <v>946</v>
      </c>
      <c r="D196" s="137"/>
      <c r="E196" s="399"/>
      <c r="F196" s="411">
        <v>1</v>
      </c>
      <c r="G196" s="399" t="s">
        <v>195</v>
      </c>
      <c r="H196" s="428"/>
      <c r="I196" s="156">
        <f t="shared" si="8"/>
        <v>0</v>
      </c>
      <c r="J196" s="428"/>
      <c r="K196" s="156">
        <f t="shared" si="9"/>
        <v>0</v>
      </c>
      <c r="L196" s="157">
        <f t="shared" si="10"/>
        <v>0</v>
      </c>
      <c r="M196" s="397"/>
    </row>
    <row r="197" spans="1:13" s="547" customFormat="1">
      <c r="A197" s="398"/>
      <c r="B197" s="403"/>
      <c r="C197" s="402" t="s">
        <v>883</v>
      </c>
      <c r="D197" s="137"/>
      <c r="E197" s="399"/>
      <c r="F197" s="411">
        <v>5</v>
      </c>
      <c r="G197" s="399" t="s">
        <v>195</v>
      </c>
      <c r="H197" s="428"/>
      <c r="I197" s="156">
        <f t="shared" si="8"/>
        <v>0</v>
      </c>
      <c r="J197" s="428"/>
      <c r="K197" s="156">
        <f t="shared" si="9"/>
        <v>0</v>
      </c>
      <c r="L197" s="157">
        <f t="shared" si="10"/>
        <v>0</v>
      </c>
      <c r="M197" s="397"/>
    </row>
    <row r="198" spans="1:13" s="547" customFormat="1">
      <c r="A198" s="398"/>
      <c r="B198" s="403"/>
      <c r="C198" s="402" t="s">
        <v>888</v>
      </c>
      <c r="D198" s="137"/>
      <c r="E198" s="399"/>
      <c r="F198" s="411">
        <v>1</v>
      </c>
      <c r="G198" s="399" t="s">
        <v>195</v>
      </c>
      <c r="H198" s="428"/>
      <c r="I198" s="156">
        <f t="shared" si="8"/>
        <v>0</v>
      </c>
      <c r="J198" s="428"/>
      <c r="K198" s="156">
        <f t="shared" si="9"/>
        <v>0</v>
      </c>
      <c r="L198" s="157">
        <f t="shared" si="10"/>
        <v>0</v>
      </c>
      <c r="M198" s="397"/>
    </row>
    <row r="199" spans="1:13" s="547" customFormat="1">
      <c r="A199" s="398"/>
      <c r="B199" s="403"/>
      <c r="C199" s="402" t="s">
        <v>939</v>
      </c>
      <c r="D199" s="137"/>
      <c r="E199" s="399"/>
      <c r="F199" s="411">
        <v>1</v>
      </c>
      <c r="G199" s="399" t="s">
        <v>195</v>
      </c>
      <c r="H199" s="428"/>
      <c r="I199" s="156">
        <f t="shared" si="8"/>
        <v>0</v>
      </c>
      <c r="J199" s="428"/>
      <c r="K199" s="156">
        <f t="shared" si="9"/>
        <v>0</v>
      </c>
      <c r="L199" s="157">
        <f t="shared" si="10"/>
        <v>0</v>
      </c>
      <c r="M199" s="397"/>
    </row>
    <row r="200" spans="1:13" s="547" customFormat="1">
      <c r="A200" s="398"/>
      <c r="B200" s="403"/>
      <c r="C200" s="402" t="s">
        <v>865</v>
      </c>
      <c r="D200" s="137"/>
      <c r="E200" s="399"/>
      <c r="F200" s="411">
        <v>1</v>
      </c>
      <c r="G200" s="399" t="s">
        <v>195</v>
      </c>
      <c r="H200" s="428"/>
      <c r="I200" s="156">
        <f t="shared" si="8"/>
        <v>0</v>
      </c>
      <c r="J200" s="428"/>
      <c r="K200" s="156">
        <f t="shared" si="9"/>
        <v>0</v>
      </c>
      <c r="L200" s="157">
        <f t="shared" si="10"/>
        <v>0</v>
      </c>
      <c r="M200" s="397"/>
    </row>
    <row r="201" spans="1:13" s="547" customFormat="1">
      <c r="A201" s="398"/>
      <c r="B201" s="403"/>
      <c r="C201" s="402" t="s">
        <v>926</v>
      </c>
      <c r="D201" s="137"/>
      <c r="E201" s="399"/>
      <c r="F201" s="411">
        <v>1</v>
      </c>
      <c r="G201" s="399" t="s">
        <v>195</v>
      </c>
      <c r="H201" s="428"/>
      <c r="I201" s="156">
        <f t="shared" si="8"/>
        <v>0</v>
      </c>
      <c r="J201" s="428"/>
      <c r="K201" s="156">
        <f t="shared" si="9"/>
        <v>0</v>
      </c>
      <c r="L201" s="157">
        <f t="shared" si="10"/>
        <v>0</v>
      </c>
      <c r="M201" s="397"/>
    </row>
    <row r="202" spans="1:13" s="547" customFormat="1">
      <c r="A202" s="398"/>
      <c r="B202" s="403"/>
      <c r="C202" s="402" t="s">
        <v>874</v>
      </c>
      <c r="D202" s="137"/>
      <c r="E202" s="399"/>
      <c r="F202" s="411">
        <v>1</v>
      </c>
      <c r="G202" s="399" t="s">
        <v>195</v>
      </c>
      <c r="H202" s="428"/>
      <c r="I202" s="156">
        <f t="shared" si="8"/>
        <v>0</v>
      </c>
      <c r="J202" s="428"/>
      <c r="K202" s="156">
        <f t="shared" si="9"/>
        <v>0</v>
      </c>
      <c r="L202" s="157">
        <f t="shared" si="10"/>
        <v>0</v>
      </c>
      <c r="M202" s="397"/>
    </row>
    <row r="203" spans="1:13" s="547" customFormat="1">
      <c r="A203" s="398"/>
      <c r="B203" s="403"/>
      <c r="C203" s="402"/>
      <c r="D203" s="137"/>
      <c r="E203" s="399"/>
      <c r="F203" s="411"/>
      <c r="G203" s="399"/>
      <c r="H203" s="428"/>
      <c r="I203" s="156"/>
      <c r="J203" s="428"/>
      <c r="K203" s="156"/>
      <c r="L203" s="157"/>
      <c r="M203" s="397"/>
    </row>
    <row r="204" spans="1:13" s="547" customFormat="1">
      <c r="A204" s="398"/>
      <c r="B204" s="403"/>
      <c r="C204" s="402" t="s">
        <v>947</v>
      </c>
      <c r="D204" s="137"/>
      <c r="E204" s="399"/>
      <c r="F204" s="411">
        <v>1</v>
      </c>
      <c r="G204" s="399" t="s">
        <v>923</v>
      </c>
      <c r="H204" s="428"/>
      <c r="I204" s="156">
        <f t="shared" si="8"/>
        <v>0</v>
      </c>
      <c r="J204" s="428"/>
      <c r="K204" s="156">
        <f t="shared" si="9"/>
        <v>0</v>
      </c>
      <c r="L204" s="157">
        <f t="shared" si="10"/>
        <v>0</v>
      </c>
      <c r="M204" s="397"/>
    </row>
    <row r="205" spans="1:13" s="547" customFormat="1">
      <c r="A205" s="398"/>
      <c r="B205" s="403"/>
      <c r="C205" s="402" t="s">
        <v>862</v>
      </c>
      <c r="D205" s="137"/>
      <c r="E205" s="399"/>
      <c r="F205" s="411">
        <v>1</v>
      </c>
      <c r="G205" s="399" t="s">
        <v>195</v>
      </c>
      <c r="H205" s="428"/>
      <c r="I205" s="156">
        <f t="shared" si="8"/>
        <v>0</v>
      </c>
      <c r="J205" s="428"/>
      <c r="K205" s="156">
        <f t="shared" si="9"/>
        <v>0</v>
      </c>
      <c r="L205" s="157">
        <f t="shared" si="10"/>
        <v>0</v>
      </c>
      <c r="M205" s="397"/>
    </row>
    <row r="206" spans="1:13" s="547" customFormat="1">
      <c r="A206" s="398"/>
      <c r="B206" s="403"/>
      <c r="C206" s="402" t="s">
        <v>942</v>
      </c>
      <c r="D206" s="137"/>
      <c r="E206" s="399"/>
      <c r="F206" s="411">
        <v>3</v>
      </c>
      <c r="G206" s="399" t="s">
        <v>195</v>
      </c>
      <c r="H206" s="428"/>
      <c r="I206" s="156">
        <f t="shared" ref="I206:I269" si="11">H206*F206</f>
        <v>0</v>
      </c>
      <c r="J206" s="428"/>
      <c r="K206" s="156">
        <f t="shared" si="9"/>
        <v>0</v>
      </c>
      <c r="L206" s="157">
        <f t="shared" si="10"/>
        <v>0</v>
      </c>
      <c r="M206" s="397"/>
    </row>
    <row r="207" spans="1:13" s="547" customFormat="1">
      <c r="A207" s="398"/>
      <c r="B207" s="403"/>
      <c r="C207" s="402" t="s">
        <v>888</v>
      </c>
      <c r="D207" s="137"/>
      <c r="E207" s="399"/>
      <c r="F207" s="411">
        <v>1</v>
      </c>
      <c r="G207" s="399" t="s">
        <v>195</v>
      </c>
      <c r="H207" s="428"/>
      <c r="I207" s="156">
        <f t="shared" si="11"/>
        <v>0</v>
      </c>
      <c r="J207" s="428"/>
      <c r="K207" s="156">
        <f t="shared" si="9"/>
        <v>0</v>
      </c>
      <c r="L207" s="157">
        <f t="shared" si="10"/>
        <v>0</v>
      </c>
      <c r="M207" s="397"/>
    </row>
    <row r="208" spans="1:13" s="547" customFormat="1">
      <c r="A208" s="398"/>
      <c r="B208" s="403"/>
      <c r="C208" s="402" t="s">
        <v>865</v>
      </c>
      <c r="D208" s="137"/>
      <c r="E208" s="399"/>
      <c r="F208" s="411">
        <v>1</v>
      </c>
      <c r="G208" s="399" t="s">
        <v>195</v>
      </c>
      <c r="H208" s="428"/>
      <c r="I208" s="156">
        <f t="shared" si="11"/>
        <v>0</v>
      </c>
      <c r="J208" s="428"/>
      <c r="K208" s="156">
        <f t="shared" ref="K208:K271" si="12">F208*J208</f>
        <v>0</v>
      </c>
      <c r="L208" s="157">
        <f t="shared" si="10"/>
        <v>0</v>
      </c>
      <c r="M208" s="397"/>
    </row>
    <row r="209" spans="1:13" s="547" customFormat="1">
      <c r="A209" s="398"/>
      <c r="B209" s="403"/>
      <c r="C209" s="402" t="s">
        <v>926</v>
      </c>
      <c r="D209" s="137"/>
      <c r="E209" s="399"/>
      <c r="F209" s="411">
        <v>1</v>
      </c>
      <c r="G209" s="399" t="s">
        <v>195</v>
      </c>
      <c r="H209" s="428"/>
      <c r="I209" s="156">
        <f t="shared" si="11"/>
        <v>0</v>
      </c>
      <c r="J209" s="428"/>
      <c r="K209" s="156">
        <f t="shared" si="12"/>
        <v>0</v>
      </c>
      <c r="L209" s="157">
        <f t="shared" ref="L209:L272" si="13">I209+K209</f>
        <v>0</v>
      </c>
      <c r="M209" s="397"/>
    </row>
    <row r="210" spans="1:13" s="547" customFormat="1">
      <c r="A210" s="398"/>
      <c r="B210" s="403"/>
      <c r="C210" s="402" t="s">
        <v>874</v>
      </c>
      <c r="D210" s="137"/>
      <c r="E210" s="399"/>
      <c r="F210" s="411">
        <v>1</v>
      </c>
      <c r="G210" s="399" t="s">
        <v>195</v>
      </c>
      <c r="H210" s="428"/>
      <c r="I210" s="156">
        <f t="shared" si="11"/>
        <v>0</v>
      </c>
      <c r="J210" s="428"/>
      <c r="K210" s="156">
        <f t="shared" si="12"/>
        <v>0</v>
      </c>
      <c r="L210" s="157">
        <f t="shared" si="13"/>
        <v>0</v>
      </c>
      <c r="M210" s="397"/>
    </row>
    <row r="211" spans="1:13" s="547" customFormat="1">
      <c r="A211" s="398"/>
      <c r="B211" s="403"/>
      <c r="C211" s="402"/>
      <c r="D211" s="137"/>
      <c r="E211" s="399"/>
      <c r="F211" s="411"/>
      <c r="G211" s="399"/>
      <c r="H211" s="428"/>
      <c r="I211" s="156"/>
      <c r="J211" s="428"/>
      <c r="K211" s="156"/>
      <c r="L211" s="157"/>
      <c r="M211" s="397"/>
    </row>
    <row r="212" spans="1:13" s="547" customFormat="1">
      <c r="A212" s="398"/>
      <c r="B212" s="403"/>
      <c r="C212" s="402" t="s">
        <v>948</v>
      </c>
      <c r="D212" s="137"/>
      <c r="E212" s="399"/>
      <c r="F212" s="411">
        <v>1</v>
      </c>
      <c r="G212" s="399" t="s">
        <v>923</v>
      </c>
      <c r="H212" s="428"/>
      <c r="I212" s="156">
        <f t="shared" si="11"/>
        <v>0</v>
      </c>
      <c r="J212" s="428"/>
      <c r="K212" s="156">
        <f t="shared" si="12"/>
        <v>0</v>
      </c>
      <c r="L212" s="157">
        <f t="shared" si="13"/>
        <v>0</v>
      </c>
      <c r="M212" s="397"/>
    </row>
    <row r="213" spans="1:13" s="547" customFormat="1">
      <c r="A213" s="398"/>
      <c r="B213" s="403"/>
      <c r="C213" s="402" t="s">
        <v>862</v>
      </c>
      <c r="D213" s="137"/>
      <c r="E213" s="399"/>
      <c r="F213" s="411">
        <v>1</v>
      </c>
      <c r="G213" s="399" t="s">
        <v>195</v>
      </c>
      <c r="H213" s="428"/>
      <c r="I213" s="156">
        <f t="shared" si="11"/>
        <v>0</v>
      </c>
      <c r="J213" s="428"/>
      <c r="K213" s="156">
        <f t="shared" si="12"/>
        <v>0</v>
      </c>
      <c r="L213" s="157">
        <f t="shared" si="13"/>
        <v>0</v>
      </c>
      <c r="M213" s="397"/>
    </row>
    <row r="214" spans="1:13" s="547" customFormat="1">
      <c r="A214" s="398"/>
      <c r="B214" s="403"/>
      <c r="C214" s="402" t="s">
        <v>942</v>
      </c>
      <c r="D214" s="137"/>
      <c r="E214" s="399"/>
      <c r="F214" s="411">
        <v>2</v>
      </c>
      <c r="G214" s="399" t="s">
        <v>195</v>
      </c>
      <c r="H214" s="428"/>
      <c r="I214" s="156">
        <f t="shared" si="11"/>
        <v>0</v>
      </c>
      <c r="J214" s="428"/>
      <c r="K214" s="156">
        <f t="shared" si="12"/>
        <v>0</v>
      </c>
      <c r="L214" s="157">
        <f t="shared" si="13"/>
        <v>0</v>
      </c>
      <c r="M214" s="397"/>
    </row>
    <row r="215" spans="1:13" s="547" customFormat="1">
      <c r="A215" s="398"/>
      <c r="B215" s="403"/>
      <c r="C215" s="402" t="s">
        <v>888</v>
      </c>
      <c r="D215" s="137"/>
      <c r="E215" s="399"/>
      <c r="F215" s="411">
        <v>2</v>
      </c>
      <c r="G215" s="399" t="s">
        <v>195</v>
      </c>
      <c r="H215" s="428"/>
      <c r="I215" s="156">
        <f t="shared" si="11"/>
        <v>0</v>
      </c>
      <c r="J215" s="428"/>
      <c r="K215" s="156">
        <f t="shared" si="12"/>
        <v>0</v>
      </c>
      <c r="L215" s="157">
        <f t="shared" si="13"/>
        <v>0</v>
      </c>
      <c r="M215" s="397"/>
    </row>
    <row r="216" spans="1:13" s="547" customFormat="1">
      <c r="A216" s="398"/>
      <c r="B216" s="403"/>
      <c r="C216" s="402" t="s">
        <v>865</v>
      </c>
      <c r="D216" s="137"/>
      <c r="E216" s="399"/>
      <c r="F216" s="411">
        <v>1</v>
      </c>
      <c r="G216" s="399" t="s">
        <v>195</v>
      </c>
      <c r="H216" s="428"/>
      <c r="I216" s="156">
        <f t="shared" si="11"/>
        <v>0</v>
      </c>
      <c r="J216" s="428"/>
      <c r="K216" s="156">
        <f t="shared" si="12"/>
        <v>0</v>
      </c>
      <c r="L216" s="157">
        <f t="shared" si="13"/>
        <v>0</v>
      </c>
      <c r="M216" s="397"/>
    </row>
    <row r="217" spans="1:13" s="547" customFormat="1">
      <c r="A217" s="398"/>
      <c r="B217" s="403"/>
      <c r="C217" s="402" t="s">
        <v>926</v>
      </c>
      <c r="D217" s="137"/>
      <c r="E217" s="399"/>
      <c r="F217" s="411">
        <v>1</v>
      </c>
      <c r="G217" s="399" t="s">
        <v>195</v>
      </c>
      <c r="H217" s="428"/>
      <c r="I217" s="156">
        <f t="shared" si="11"/>
        <v>0</v>
      </c>
      <c r="J217" s="428"/>
      <c r="K217" s="156">
        <f t="shared" si="12"/>
        <v>0</v>
      </c>
      <c r="L217" s="157">
        <f t="shared" si="13"/>
        <v>0</v>
      </c>
      <c r="M217" s="397"/>
    </row>
    <row r="218" spans="1:13" s="547" customFormat="1">
      <c r="A218" s="398"/>
      <c r="B218" s="403"/>
      <c r="C218" s="402" t="s">
        <v>874</v>
      </c>
      <c r="D218" s="137"/>
      <c r="E218" s="399"/>
      <c r="F218" s="411">
        <v>1</v>
      </c>
      <c r="G218" s="399" t="s">
        <v>195</v>
      </c>
      <c r="H218" s="428"/>
      <c r="I218" s="156">
        <f t="shared" si="11"/>
        <v>0</v>
      </c>
      <c r="J218" s="428"/>
      <c r="K218" s="156">
        <f t="shared" si="12"/>
        <v>0</v>
      </c>
      <c r="L218" s="157">
        <f t="shared" si="13"/>
        <v>0</v>
      </c>
      <c r="M218" s="397"/>
    </row>
    <row r="219" spans="1:13" s="547" customFormat="1">
      <c r="A219" s="398"/>
      <c r="B219" s="403"/>
      <c r="C219" s="402"/>
      <c r="D219" s="137"/>
      <c r="E219" s="399"/>
      <c r="F219" s="411"/>
      <c r="G219" s="399"/>
      <c r="H219" s="428"/>
      <c r="I219" s="156"/>
      <c r="J219" s="428"/>
      <c r="K219" s="156"/>
      <c r="L219" s="157"/>
      <c r="M219" s="397"/>
    </row>
    <row r="220" spans="1:13" s="547" customFormat="1">
      <c r="A220" s="398"/>
      <c r="B220" s="403"/>
      <c r="C220" s="402" t="s">
        <v>949</v>
      </c>
      <c r="D220" s="137"/>
      <c r="E220" s="399"/>
      <c r="F220" s="411">
        <v>1</v>
      </c>
      <c r="G220" s="399" t="s">
        <v>923</v>
      </c>
      <c r="H220" s="428"/>
      <c r="I220" s="156">
        <f t="shared" si="11"/>
        <v>0</v>
      </c>
      <c r="J220" s="428"/>
      <c r="K220" s="156">
        <f t="shared" si="12"/>
        <v>0</v>
      </c>
      <c r="L220" s="157">
        <f t="shared" si="13"/>
        <v>0</v>
      </c>
      <c r="M220" s="397"/>
    </row>
    <row r="221" spans="1:13" s="547" customFormat="1">
      <c r="A221" s="398"/>
      <c r="B221" s="403"/>
      <c r="C221" s="402" t="s">
        <v>862</v>
      </c>
      <c r="D221" s="137"/>
      <c r="E221" s="399"/>
      <c r="F221" s="411">
        <v>1</v>
      </c>
      <c r="G221" s="399" t="s">
        <v>195</v>
      </c>
      <c r="H221" s="428"/>
      <c r="I221" s="156">
        <f t="shared" si="11"/>
        <v>0</v>
      </c>
      <c r="J221" s="428"/>
      <c r="K221" s="156">
        <f t="shared" si="12"/>
        <v>0</v>
      </c>
      <c r="L221" s="157">
        <f t="shared" si="13"/>
        <v>0</v>
      </c>
      <c r="M221" s="397"/>
    </row>
    <row r="222" spans="1:13" s="547" customFormat="1">
      <c r="A222" s="398"/>
      <c r="B222" s="403"/>
      <c r="C222" s="402" t="s">
        <v>888</v>
      </c>
      <c r="D222" s="137"/>
      <c r="E222" s="399"/>
      <c r="F222" s="411">
        <v>2</v>
      </c>
      <c r="G222" s="399" t="s">
        <v>195</v>
      </c>
      <c r="H222" s="428"/>
      <c r="I222" s="156">
        <f t="shared" si="11"/>
        <v>0</v>
      </c>
      <c r="J222" s="428"/>
      <c r="K222" s="156">
        <f t="shared" si="12"/>
        <v>0</v>
      </c>
      <c r="L222" s="157">
        <f t="shared" si="13"/>
        <v>0</v>
      </c>
      <c r="M222" s="397"/>
    </row>
    <row r="223" spans="1:13" s="547" customFormat="1">
      <c r="A223" s="398"/>
      <c r="B223" s="403"/>
      <c r="C223" s="402" t="s">
        <v>939</v>
      </c>
      <c r="D223" s="137"/>
      <c r="E223" s="399"/>
      <c r="F223" s="411">
        <v>2</v>
      </c>
      <c r="G223" s="399" t="s">
        <v>195</v>
      </c>
      <c r="H223" s="428"/>
      <c r="I223" s="156">
        <f t="shared" si="11"/>
        <v>0</v>
      </c>
      <c r="J223" s="428"/>
      <c r="K223" s="156">
        <f t="shared" si="12"/>
        <v>0</v>
      </c>
      <c r="L223" s="157">
        <f t="shared" si="13"/>
        <v>0</v>
      </c>
      <c r="M223" s="397"/>
    </row>
    <row r="224" spans="1:13" s="547" customFormat="1">
      <c r="A224" s="398"/>
      <c r="B224" s="403"/>
      <c r="C224" s="402" t="s">
        <v>865</v>
      </c>
      <c r="D224" s="137"/>
      <c r="E224" s="399"/>
      <c r="F224" s="411">
        <v>1</v>
      </c>
      <c r="G224" s="399" t="s">
        <v>195</v>
      </c>
      <c r="H224" s="428"/>
      <c r="I224" s="156">
        <f t="shared" si="11"/>
        <v>0</v>
      </c>
      <c r="J224" s="428"/>
      <c r="K224" s="156">
        <f t="shared" si="12"/>
        <v>0</v>
      </c>
      <c r="L224" s="157">
        <f t="shared" si="13"/>
        <v>0</v>
      </c>
      <c r="M224" s="397"/>
    </row>
    <row r="225" spans="1:13" s="547" customFormat="1">
      <c r="A225" s="398"/>
      <c r="B225" s="403"/>
      <c r="C225" s="402" t="s">
        <v>926</v>
      </c>
      <c r="D225" s="137"/>
      <c r="E225" s="399"/>
      <c r="F225" s="411">
        <v>1</v>
      </c>
      <c r="G225" s="399" t="s">
        <v>195</v>
      </c>
      <c r="H225" s="428"/>
      <c r="I225" s="156">
        <f t="shared" si="11"/>
        <v>0</v>
      </c>
      <c r="J225" s="428"/>
      <c r="K225" s="156">
        <f t="shared" si="12"/>
        <v>0</v>
      </c>
      <c r="L225" s="157">
        <f t="shared" si="13"/>
        <v>0</v>
      </c>
      <c r="M225" s="397"/>
    </row>
    <row r="226" spans="1:13" s="547" customFormat="1">
      <c r="A226" s="398"/>
      <c r="B226" s="403"/>
      <c r="C226" s="402" t="s">
        <v>874</v>
      </c>
      <c r="D226" s="137"/>
      <c r="E226" s="133"/>
      <c r="F226" s="383">
        <v>1</v>
      </c>
      <c r="G226" s="399" t="s">
        <v>195</v>
      </c>
      <c r="H226" s="428"/>
      <c r="I226" s="156">
        <f t="shared" si="11"/>
        <v>0</v>
      </c>
      <c r="J226" s="428"/>
      <c r="K226" s="156">
        <f t="shared" si="12"/>
        <v>0</v>
      </c>
      <c r="L226" s="157">
        <f t="shared" si="13"/>
        <v>0</v>
      </c>
      <c r="M226" s="397"/>
    </row>
    <row r="227" spans="1:13" s="547" customFormat="1">
      <c r="A227" s="398"/>
      <c r="B227" s="403"/>
      <c r="C227" s="402"/>
      <c r="D227" s="137"/>
      <c r="E227" s="399"/>
      <c r="F227" s="411"/>
      <c r="G227" s="399"/>
      <c r="H227" s="428"/>
      <c r="I227" s="156"/>
      <c r="J227" s="428"/>
      <c r="K227" s="156"/>
      <c r="L227" s="157"/>
      <c r="M227" s="397"/>
    </row>
    <row r="228" spans="1:13" s="547" customFormat="1">
      <c r="A228" s="398"/>
      <c r="B228" s="403"/>
      <c r="C228" s="402" t="s">
        <v>950</v>
      </c>
      <c r="D228" s="137"/>
      <c r="E228" s="399"/>
      <c r="F228" s="411">
        <v>1</v>
      </c>
      <c r="G228" s="399" t="s">
        <v>923</v>
      </c>
      <c r="H228" s="428"/>
      <c r="I228" s="156">
        <f t="shared" si="11"/>
        <v>0</v>
      </c>
      <c r="J228" s="428"/>
      <c r="K228" s="156">
        <f t="shared" si="12"/>
        <v>0</v>
      </c>
      <c r="L228" s="157">
        <f t="shared" si="13"/>
        <v>0</v>
      </c>
      <c r="M228" s="397"/>
    </row>
    <row r="229" spans="1:13" s="547" customFormat="1">
      <c r="A229" s="398"/>
      <c r="B229" s="403"/>
      <c r="C229" s="402" t="s">
        <v>862</v>
      </c>
      <c r="D229" s="137"/>
      <c r="E229" s="399"/>
      <c r="F229" s="411">
        <v>1</v>
      </c>
      <c r="G229" s="399" t="s">
        <v>195</v>
      </c>
      <c r="H229" s="428"/>
      <c r="I229" s="156">
        <f t="shared" si="11"/>
        <v>0</v>
      </c>
      <c r="J229" s="428"/>
      <c r="K229" s="156">
        <f t="shared" si="12"/>
        <v>0</v>
      </c>
      <c r="L229" s="157">
        <f t="shared" si="13"/>
        <v>0</v>
      </c>
      <c r="M229" s="397"/>
    </row>
    <row r="230" spans="1:13" s="547" customFormat="1">
      <c r="A230" s="398"/>
      <c r="B230" s="403"/>
      <c r="C230" s="402" t="s">
        <v>888</v>
      </c>
      <c r="D230" s="137"/>
      <c r="E230" s="399"/>
      <c r="F230" s="411">
        <v>2</v>
      </c>
      <c r="G230" s="399" t="s">
        <v>195</v>
      </c>
      <c r="H230" s="428"/>
      <c r="I230" s="156">
        <f t="shared" si="11"/>
        <v>0</v>
      </c>
      <c r="J230" s="428"/>
      <c r="K230" s="156">
        <f t="shared" si="12"/>
        <v>0</v>
      </c>
      <c r="L230" s="157">
        <f t="shared" si="13"/>
        <v>0</v>
      </c>
      <c r="M230" s="397"/>
    </row>
    <row r="231" spans="1:13" s="547" customFormat="1">
      <c r="A231" s="398"/>
      <c r="B231" s="403"/>
      <c r="C231" s="402" t="s">
        <v>939</v>
      </c>
      <c r="D231" s="137"/>
      <c r="E231" s="399"/>
      <c r="F231" s="411">
        <v>2</v>
      </c>
      <c r="G231" s="399" t="s">
        <v>195</v>
      </c>
      <c r="H231" s="428"/>
      <c r="I231" s="156">
        <f t="shared" si="11"/>
        <v>0</v>
      </c>
      <c r="J231" s="428"/>
      <c r="K231" s="156">
        <f t="shared" si="12"/>
        <v>0</v>
      </c>
      <c r="L231" s="157">
        <f t="shared" si="13"/>
        <v>0</v>
      </c>
      <c r="M231" s="397"/>
    </row>
    <row r="232" spans="1:13" s="547" customFormat="1">
      <c r="A232" s="398"/>
      <c r="B232" s="403"/>
      <c r="C232" s="402" t="s">
        <v>865</v>
      </c>
      <c r="D232" s="137"/>
      <c r="E232" s="399"/>
      <c r="F232" s="411">
        <v>1</v>
      </c>
      <c r="G232" s="399" t="s">
        <v>195</v>
      </c>
      <c r="H232" s="428"/>
      <c r="I232" s="156">
        <f t="shared" si="11"/>
        <v>0</v>
      </c>
      <c r="J232" s="428"/>
      <c r="K232" s="156">
        <f t="shared" si="12"/>
        <v>0</v>
      </c>
      <c r="L232" s="157">
        <f t="shared" si="13"/>
        <v>0</v>
      </c>
      <c r="M232" s="397"/>
    </row>
    <row r="233" spans="1:13" s="547" customFormat="1">
      <c r="A233" s="398"/>
      <c r="B233" s="403"/>
      <c r="C233" s="402" t="s">
        <v>926</v>
      </c>
      <c r="D233" s="137"/>
      <c r="E233" s="399"/>
      <c r="F233" s="411">
        <v>1</v>
      </c>
      <c r="G233" s="399" t="s">
        <v>195</v>
      </c>
      <c r="H233" s="428"/>
      <c r="I233" s="156">
        <f t="shared" si="11"/>
        <v>0</v>
      </c>
      <c r="J233" s="428"/>
      <c r="K233" s="156">
        <f t="shared" si="12"/>
        <v>0</v>
      </c>
      <c r="L233" s="157">
        <f t="shared" si="13"/>
        <v>0</v>
      </c>
      <c r="M233" s="397"/>
    </row>
    <row r="234" spans="1:13" s="547" customFormat="1">
      <c r="A234" s="398"/>
      <c r="B234" s="403"/>
      <c r="C234" s="402" t="s">
        <v>874</v>
      </c>
      <c r="D234" s="137"/>
      <c r="E234" s="399"/>
      <c r="F234" s="411">
        <v>1</v>
      </c>
      <c r="G234" s="399" t="s">
        <v>195</v>
      </c>
      <c r="H234" s="428"/>
      <c r="I234" s="156">
        <f t="shared" si="11"/>
        <v>0</v>
      </c>
      <c r="J234" s="428"/>
      <c r="K234" s="156">
        <f t="shared" si="12"/>
        <v>0</v>
      </c>
      <c r="L234" s="157">
        <f t="shared" si="13"/>
        <v>0</v>
      </c>
      <c r="M234" s="397"/>
    </row>
    <row r="235" spans="1:13" s="547" customFormat="1">
      <c r="A235" s="398"/>
      <c r="B235" s="403"/>
      <c r="C235" s="402"/>
      <c r="D235" s="137"/>
      <c r="E235" s="399"/>
      <c r="F235" s="411"/>
      <c r="G235" s="399"/>
      <c r="H235" s="428"/>
      <c r="I235" s="156"/>
      <c r="J235" s="428"/>
      <c r="K235" s="156"/>
      <c r="L235" s="157"/>
      <c r="M235" s="397"/>
    </row>
    <row r="236" spans="1:13" s="547" customFormat="1">
      <c r="A236" s="398"/>
      <c r="B236" s="403"/>
      <c r="C236" s="402" t="s">
        <v>951</v>
      </c>
      <c r="D236" s="137"/>
      <c r="E236" s="399"/>
      <c r="F236" s="411">
        <v>1</v>
      </c>
      <c r="G236" s="399" t="s">
        <v>923</v>
      </c>
      <c r="H236" s="428"/>
      <c r="I236" s="156">
        <f t="shared" si="11"/>
        <v>0</v>
      </c>
      <c r="J236" s="428"/>
      <c r="K236" s="156">
        <f t="shared" si="12"/>
        <v>0</v>
      </c>
      <c r="L236" s="157">
        <f t="shared" si="13"/>
        <v>0</v>
      </c>
      <c r="M236" s="397"/>
    </row>
    <row r="237" spans="1:13" s="547" customFormat="1">
      <c r="A237" s="398"/>
      <c r="B237" s="403"/>
      <c r="C237" s="402" t="s">
        <v>862</v>
      </c>
      <c r="D237" s="137"/>
      <c r="E237" s="399"/>
      <c r="F237" s="411">
        <v>1</v>
      </c>
      <c r="G237" s="399" t="s">
        <v>195</v>
      </c>
      <c r="H237" s="428"/>
      <c r="I237" s="156">
        <f t="shared" si="11"/>
        <v>0</v>
      </c>
      <c r="J237" s="428"/>
      <c r="K237" s="156">
        <f t="shared" si="12"/>
        <v>0</v>
      </c>
      <c r="L237" s="157">
        <f t="shared" si="13"/>
        <v>0</v>
      </c>
      <c r="M237" s="397"/>
    </row>
    <row r="238" spans="1:13" s="547" customFormat="1">
      <c r="A238" s="398"/>
      <c r="B238" s="403"/>
      <c r="C238" s="402" t="s">
        <v>952</v>
      </c>
      <c r="D238" s="137"/>
      <c r="E238" s="399"/>
      <c r="F238" s="411">
        <v>7</v>
      </c>
      <c r="G238" s="399" t="s">
        <v>195</v>
      </c>
      <c r="H238" s="428"/>
      <c r="I238" s="156">
        <f t="shared" si="11"/>
        <v>0</v>
      </c>
      <c r="J238" s="428"/>
      <c r="K238" s="156">
        <f t="shared" si="12"/>
        <v>0</v>
      </c>
      <c r="L238" s="157">
        <f t="shared" si="13"/>
        <v>0</v>
      </c>
      <c r="M238" s="397"/>
    </row>
    <row r="239" spans="1:13" s="547" customFormat="1">
      <c r="A239" s="398"/>
      <c r="B239" s="403"/>
      <c r="C239" s="402" t="s">
        <v>939</v>
      </c>
      <c r="D239" s="137"/>
      <c r="E239" s="399"/>
      <c r="F239" s="411">
        <v>3</v>
      </c>
      <c r="G239" s="399" t="s">
        <v>195</v>
      </c>
      <c r="H239" s="428"/>
      <c r="I239" s="156">
        <f t="shared" si="11"/>
        <v>0</v>
      </c>
      <c r="J239" s="428"/>
      <c r="K239" s="156">
        <f t="shared" si="12"/>
        <v>0</v>
      </c>
      <c r="L239" s="157">
        <f t="shared" si="13"/>
        <v>0</v>
      </c>
      <c r="M239" s="397"/>
    </row>
    <row r="240" spans="1:13" s="547" customFormat="1">
      <c r="A240" s="398"/>
      <c r="B240" s="403"/>
      <c r="C240" s="402" t="s">
        <v>865</v>
      </c>
      <c r="D240" s="137"/>
      <c r="E240" s="399"/>
      <c r="F240" s="411">
        <v>8</v>
      </c>
      <c r="G240" s="399" t="s">
        <v>195</v>
      </c>
      <c r="H240" s="428"/>
      <c r="I240" s="156">
        <f t="shared" si="11"/>
        <v>0</v>
      </c>
      <c r="J240" s="428"/>
      <c r="K240" s="156">
        <f t="shared" si="12"/>
        <v>0</v>
      </c>
      <c r="L240" s="157">
        <f t="shared" si="13"/>
        <v>0</v>
      </c>
      <c r="M240" s="397"/>
    </row>
    <row r="241" spans="1:13" s="547" customFormat="1">
      <c r="A241" s="398"/>
      <c r="B241" s="403"/>
      <c r="C241" s="402" t="s">
        <v>926</v>
      </c>
      <c r="D241" s="137"/>
      <c r="E241" s="399"/>
      <c r="F241" s="411">
        <v>1</v>
      </c>
      <c r="G241" s="399" t="s">
        <v>195</v>
      </c>
      <c r="H241" s="428"/>
      <c r="I241" s="156">
        <f t="shared" si="11"/>
        <v>0</v>
      </c>
      <c r="J241" s="428"/>
      <c r="K241" s="156">
        <f t="shared" si="12"/>
        <v>0</v>
      </c>
      <c r="L241" s="157">
        <f t="shared" si="13"/>
        <v>0</v>
      </c>
      <c r="M241" s="397"/>
    </row>
    <row r="242" spans="1:13" s="547" customFormat="1">
      <c r="A242" s="398"/>
      <c r="B242" s="403"/>
      <c r="C242" s="402" t="s">
        <v>874</v>
      </c>
      <c r="D242" s="137"/>
      <c r="E242" s="399"/>
      <c r="F242" s="411">
        <v>1</v>
      </c>
      <c r="G242" s="399" t="s">
        <v>195</v>
      </c>
      <c r="H242" s="428"/>
      <c r="I242" s="156">
        <f t="shared" si="11"/>
        <v>0</v>
      </c>
      <c r="J242" s="428"/>
      <c r="K242" s="156">
        <f t="shared" si="12"/>
        <v>0</v>
      </c>
      <c r="L242" s="157">
        <f t="shared" si="13"/>
        <v>0</v>
      </c>
      <c r="M242" s="397"/>
    </row>
    <row r="243" spans="1:13" s="547" customFormat="1">
      <c r="A243" s="398"/>
      <c r="B243" s="403"/>
      <c r="C243" s="402"/>
      <c r="D243" s="137"/>
      <c r="E243" s="399"/>
      <c r="F243" s="411"/>
      <c r="G243" s="399"/>
      <c r="H243" s="428"/>
      <c r="I243" s="156"/>
      <c r="J243" s="428"/>
      <c r="K243" s="156"/>
      <c r="L243" s="157"/>
      <c r="M243" s="397"/>
    </row>
    <row r="244" spans="1:13" s="547" customFormat="1">
      <c r="A244" s="398"/>
      <c r="B244" s="403"/>
      <c r="C244" s="402" t="s">
        <v>953</v>
      </c>
      <c r="D244" s="137"/>
      <c r="E244" s="399"/>
      <c r="F244" s="411">
        <v>1</v>
      </c>
      <c r="G244" s="399" t="s">
        <v>923</v>
      </c>
      <c r="H244" s="428"/>
      <c r="I244" s="156">
        <f t="shared" si="11"/>
        <v>0</v>
      </c>
      <c r="J244" s="428"/>
      <c r="K244" s="156">
        <f t="shared" si="12"/>
        <v>0</v>
      </c>
      <c r="L244" s="157">
        <f t="shared" si="13"/>
        <v>0</v>
      </c>
      <c r="M244" s="397"/>
    </row>
    <row r="245" spans="1:13" s="547" customFormat="1">
      <c r="A245" s="398"/>
      <c r="B245" s="403"/>
      <c r="C245" s="402" t="s">
        <v>924</v>
      </c>
      <c r="D245" s="137"/>
      <c r="E245" s="399"/>
      <c r="F245" s="411">
        <v>1</v>
      </c>
      <c r="G245" s="399" t="s">
        <v>195</v>
      </c>
      <c r="H245" s="428"/>
      <c r="I245" s="156">
        <f t="shared" si="11"/>
        <v>0</v>
      </c>
      <c r="J245" s="428"/>
      <c r="K245" s="156">
        <f t="shared" si="12"/>
        <v>0</v>
      </c>
      <c r="L245" s="157">
        <f t="shared" si="13"/>
        <v>0</v>
      </c>
      <c r="M245" s="397"/>
    </row>
    <row r="246" spans="1:13" s="547" customFormat="1">
      <c r="A246" s="398"/>
      <c r="B246" s="403"/>
      <c r="C246" s="402" t="s">
        <v>952</v>
      </c>
      <c r="D246" s="137"/>
      <c r="E246" s="399"/>
      <c r="F246" s="411">
        <v>19</v>
      </c>
      <c r="G246" s="399" t="s">
        <v>195</v>
      </c>
      <c r="H246" s="428"/>
      <c r="I246" s="156">
        <f t="shared" si="11"/>
        <v>0</v>
      </c>
      <c r="J246" s="428"/>
      <c r="K246" s="156">
        <f t="shared" si="12"/>
        <v>0</v>
      </c>
      <c r="L246" s="157">
        <f t="shared" si="13"/>
        <v>0</v>
      </c>
      <c r="M246" s="397"/>
    </row>
    <row r="247" spans="1:13" s="547" customFormat="1">
      <c r="A247" s="398"/>
      <c r="B247" s="403"/>
      <c r="C247" s="402" t="s">
        <v>939</v>
      </c>
      <c r="D247" s="137"/>
      <c r="E247" s="399"/>
      <c r="F247" s="411">
        <v>1</v>
      </c>
      <c r="G247" s="399" t="s">
        <v>195</v>
      </c>
      <c r="H247" s="428"/>
      <c r="I247" s="156">
        <f t="shared" si="11"/>
        <v>0</v>
      </c>
      <c r="J247" s="428"/>
      <c r="K247" s="156">
        <f t="shared" si="12"/>
        <v>0</v>
      </c>
      <c r="L247" s="157">
        <f t="shared" si="13"/>
        <v>0</v>
      </c>
      <c r="M247" s="397"/>
    </row>
    <row r="248" spans="1:13" s="547" customFormat="1">
      <c r="A248" s="398"/>
      <c r="B248" s="403"/>
      <c r="C248" s="402" t="s">
        <v>865</v>
      </c>
      <c r="D248" s="137"/>
      <c r="E248" s="399"/>
      <c r="F248" s="411">
        <v>20</v>
      </c>
      <c r="G248" s="399" t="s">
        <v>195</v>
      </c>
      <c r="H248" s="428"/>
      <c r="I248" s="156">
        <f t="shared" si="11"/>
        <v>0</v>
      </c>
      <c r="J248" s="428"/>
      <c r="K248" s="156">
        <f t="shared" si="12"/>
        <v>0</v>
      </c>
      <c r="L248" s="157">
        <f t="shared" si="13"/>
        <v>0</v>
      </c>
      <c r="M248" s="397"/>
    </row>
    <row r="249" spans="1:13" s="547" customFormat="1">
      <c r="A249" s="398"/>
      <c r="B249" s="403"/>
      <c r="C249" s="402" t="s">
        <v>926</v>
      </c>
      <c r="D249" s="137"/>
      <c r="E249" s="399"/>
      <c r="F249" s="411">
        <v>1</v>
      </c>
      <c r="G249" s="399" t="s">
        <v>195</v>
      </c>
      <c r="H249" s="428"/>
      <c r="I249" s="156">
        <f t="shared" si="11"/>
        <v>0</v>
      </c>
      <c r="J249" s="428"/>
      <c r="K249" s="156">
        <f t="shared" si="12"/>
        <v>0</v>
      </c>
      <c r="L249" s="157">
        <f t="shared" si="13"/>
        <v>0</v>
      </c>
      <c r="M249" s="397"/>
    </row>
    <row r="250" spans="1:13" s="547" customFormat="1">
      <c r="A250" s="398"/>
      <c r="B250" s="403"/>
      <c r="C250" s="402" t="s">
        <v>874</v>
      </c>
      <c r="D250" s="137"/>
      <c r="E250" s="399"/>
      <c r="F250" s="411">
        <v>1</v>
      </c>
      <c r="G250" s="399" t="s">
        <v>195</v>
      </c>
      <c r="H250" s="428"/>
      <c r="I250" s="156">
        <f t="shared" si="11"/>
        <v>0</v>
      </c>
      <c r="J250" s="428"/>
      <c r="K250" s="156">
        <f t="shared" si="12"/>
        <v>0</v>
      </c>
      <c r="L250" s="157">
        <f t="shared" si="13"/>
        <v>0</v>
      </c>
      <c r="M250" s="397"/>
    </row>
    <row r="251" spans="1:13" s="547" customFormat="1">
      <c r="A251" s="398"/>
      <c r="B251" s="403"/>
      <c r="C251" s="402"/>
      <c r="D251" s="137"/>
      <c r="E251" s="399"/>
      <c r="F251" s="411"/>
      <c r="G251" s="399"/>
      <c r="H251" s="428"/>
      <c r="I251" s="156"/>
      <c r="J251" s="428"/>
      <c r="K251" s="156"/>
      <c r="L251" s="157"/>
      <c r="M251" s="397"/>
    </row>
    <row r="252" spans="1:13" s="547" customFormat="1">
      <c r="A252" s="398"/>
      <c r="B252" s="403"/>
      <c r="C252" s="402" t="s">
        <v>954</v>
      </c>
      <c r="D252" s="137"/>
      <c r="E252" s="399"/>
      <c r="F252" s="411">
        <v>1</v>
      </c>
      <c r="G252" s="399" t="s">
        <v>923</v>
      </c>
      <c r="H252" s="428"/>
      <c r="I252" s="156">
        <f t="shared" si="11"/>
        <v>0</v>
      </c>
      <c r="J252" s="428"/>
      <c r="K252" s="156">
        <f t="shared" si="12"/>
        <v>0</v>
      </c>
      <c r="L252" s="157">
        <f t="shared" si="13"/>
        <v>0</v>
      </c>
      <c r="M252" s="397"/>
    </row>
    <row r="253" spans="1:13" s="547" customFormat="1">
      <c r="A253" s="398"/>
      <c r="B253" s="403"/>
      <c r="C253" s="402" t="s">
        <v>955</v>
      </c>
      <c r="D253" s="137"/>
      <c r="E253" s="399"/>
      <c r="F253" s="411">
        <v>1</v>
      </c>
      <c r="G253" s="399" t="s">
        <v>195</v>
      </c>
      <c r="H253" s="428"/>
      <c r="I253" s="156">
        <f t="shared" si="11"/>
        <v>0</v>
      </c>
      <c r="J253" s="428"/>
      <c r="K253" s="156">
        <f t="shared" si="12"/>
        <v>0</v>
      </c>
      <c r="L253" s="157">
        <f t="shared" si="13"/>
        <v>0</v>
      </c>
      <c r="M253" s="397"/>
    </row>
    <row r="254" spans="1:13" s="547" customFormat="1">
      <c r="A254" s="398"/>
      <c r="B254" s="403"/>
      <c r="C254" s="402" t="s">
        <v>952</v>
      </c>
      <c r="D254" s="137"/>
      <c r="E254" s="399"/>
      <c r="F254" s="411">
        <v>13</v>
      </c>
      <c r="G254" s="399" t="s">
        <v>195</v>
      </c>
      <c r="H254" s="428"/>
      <c r="I254" s="156">
        <f t="shared" si="11"/>
        <v>0</v>
      </c>
      <c r="J254" s="428"/>
      <c r="K254" s="156">
        <f t="shared" si="12"/>
        <v>0</v>
      </c>
      <c r="L254" s="157">
        <f t="shared" si="13"/>
        <v>0</v>
      </c>
      <c r="M254" s="397"/>
    </row>
    <row r="255" spans="1:13" s="547" customFormat="1">
      <c r="A255" s="398"/>
      <c r="B255" s="403"/>
      <c r="C255" s="402" t="s">
        <v>939</v>
      </c>
      <c r="D255" s="137"/>
      <c r="E255" s="399"/>
      <c r="F255" s="411">
        <v>3</v>
      </c>
      <c r="G255" s="399" t="s">
        <v>195</v>
      </c>
      <c r="H255" s="428"/>
      <c r="I255" s="156">
        <f t="shared" si="11"/>
        <v>0</v>
      </c>
      <c r="J255" s="428"/>
      <c r="K255" s="156">
        <f t="shared" si="12"/>
        <v>0</v>
      </c>
      <c r="L255" s="157">
        <f t="shared" si="13"/>
        <v>0</v>
      </c>
      <c r="M255" s="397"/>
    </row>
    <row r="256" spans="1:13" s="547" customFormat="1">
      <c r="A256" s="398"/>
      <c r="B256" s="403"/>
      <c r="C256" s="402" t="s">
        <v>865</v>
      </c>
      <c r="D256" s="137"/>
      <c r="E256" s="399"/>
      <c r="F256" s="411">
        <v>14</v>
      </c>
      <c r="G256" s="399" t="s">
        <v>195</v>
      </c>
      <c r="H256" s="428"/>
      <c r="I256" s="156">
        <f t="shared" si="11"/>
        <v>0</v>
      </c>
      <c r="J256" s="428"/>
      <c r="K256" s="156">
        <f t="shared" si="12"/>
        <v>0</v>
      </c>
      <c r="L256" s="157">
        <f t="shared" si="13"/>
        <v>0</v>
      </c>
      <c r="M256" s="397"/>
    </row>
    <row r="257" spans="1:13" s="547" customFormat="1">
      <c r="A257" s="398"/>
      <c r="B257" s="403"/>
      <c r="C257" s="402" t="s">
        <v>926</v>
      </c>
      <c r="D257" s="137"/>
      <c r="E257" s="399"/>
      <c r="F257" s="411">
        <v>1</v>
      </c>
      <c r="G257" s="399" t="s">
        <v>195</v>
      </c>
      <c r="H257" s="428"/>
      <c r="I257" s="156">
        <f t="shared" si="11"/>
        <v>0</v>
      </c>
      <c r="J257" s="428"/>
      <c r="K257" s="156">
        <f t="shared" si="12"/>
        <v>0</v>
      </c>
      <c r="L257" s="157">
        <f t="shared" si="13"/>
        <v>0</v>
      </c>
      <c r="M257" s="397"/>
    </row>
    <row r="258" spans="1:13" s="547" customFormat="1">
      <c r="A258" s="398"/>
      <c r="B258" s="403"/>
      <c r="C258" s="402" t="s">
        <v>874</v>
      </c>
      <c r="D258" s="137"/>
      <c r="E258" s="399"/>
      <c r="F258" s="411">
        <v>1</v>
      </c>
      <c r="G258" s="399" t="s">
        <v>195</v>
      </c>
      <c r="H258" s="428"/>
      <c r="I258" s="156">
        <f t="shared" si="11"/>
        <v>0</v>
      </c>
      <c r="J258" s="428"/>
      <c r="K258" s="156">
        <f t="shared" si="12"/>
        <v>0</v>
      </c>
      <c r="L258" s="157">
        <f t="shared" si="13"/>
        <v>0</v>
      </c>
      <c r="M258" s="397"/>
    </row>
    <row r="259" spans="1:13" s="547" customFormat="1">
      <c r="A259" s="398"/>
      <c r="B259" s="403"/>
      <c r="C259" s="402"/>
      <c r="D259" s="137"/>
      <c r="E259" s="399"/>
      <c r="F259" s="411"/>
      <c r="G259" s="399"/>
      <c r="H259" s="428"/>
      <c r="I259" s="156"/>
      <c r="J259" s="428"/>
      <c r="K259" s="156"/>
      <c r="L259" s="157"/>
      <c r="M259" s="397"/>
    </row>
    <row r="260" spans="1:13" s="547" customFormat="1">
      <c r="A260" s="398"/>
      <c r="B260" s="403"/>
      <c r="C260" s="402" t="s">
        <v>956</v>
      </c>
      <c r="D260" s="137"/>
      <c r="E260" s="399"/>
      <c r="F260" s="411">
        <v>1</v>
      </c>
      <c r="G260" s="399" t="s">
        <v>923</v>
      </c>
      <c r="H260" s="428"/>
      <c r="I260" s="156">
        <f t="shared" si="11"/>
        <v>0</v>
      </c>
      <c r="J260" s="428"/>
      <c r="K260" s="156">
        <f t="shared" si="12"/>
        <v>0</v>
      </c>
      <c r="L260" s="157">
        <f t="shared" si="13"/>
        <v>0</v>
      </c>
      <c r="M260" s="397"/>
    </row>
    <row r="261" spans="1:13" s="547" customFormat="1">
      <c r="A261" s="398"/>
      <c r="B261" s="403"/>
      <c r="C261" s="402" t="s">
        <v>924</v>
      </c>
      <c r="D261" s="137"/>
      <c r="E261" s="399"/>
      <c r="F261" s="411">
        <v>1</v>
      </c>
      <c r="G261" s="399" t="s">
        <v>195</v>
      </c>
      <c r="H261" s="428"/>
      <c r="I261" s="156">
        <f t="shared" si="11"/>
        <v>0</v>
      </c>
      <c r="J261" s="428"/>
      <c r="K261" s="156">
        <f t="shared" si="12"/>
        <v>0</v>
      </c>
      <c r="L261" s="157">
        <f t="shared" si="13"/>
        <v>0</v>
      </c>
      <c r="M261" s="397"/>
    </row>
    <row r="262" spans="1:13" s="547" customFormat="1">
      <c r="A262" s="398"/>
      <c r="B262" s="403"/>
      <c r="C262" s="402" t="s">
        <v>952</v>
      </c>
      <c r="D262" s="137"/>
      <c r="E262" s="399"/>
      <c r="F262" s="411">
        <v>19</v>
      </c>
      <c r="G262" s="399" t="s">
        <v>195</v>
      </c>
      <c r="H262" s="428"/>
      <c r="I262" s="156">
        <f t="shared" si="11"/>
        <v>0</v>
      </c>
      <c r="J262" s="428"/>
      <c r="K262" s="156">
        <f t="shared" si="12"/>
        <v>0</v>
      </c>
      <c r="L262" s="157">
        <f t="shared" si="13"/>
        <v>0</v>
      </c>
      <c r="M262" s="397"/>
    </row>
    <row r="263" spans="1:13" s="547" customFormat="1">
      <c r="A263" s="398"/>
      <c r="B263" s="403"/>
      <c r="C263" s="402" t="s">
        <v>939</v>
      </c>
      <c r="D263" s="137"/>
      <c r="E263" s="399"/>
      <c r="F263" s="411">
        <v>1</v>
      </c>
      <c r="G263" s="399" t="s">
        <v>195</v>
      </c>
      <c r="H263" s="428"/>
      <c r="I263" s="156">
        <f t="shared" si="11"/>
        <v>0</v>
      </c>
      <c r="J263" s="428"/>
      <c r="K263" s="156">
        <f t="shared" si="12"/>
        <v>0</v>
      </c>
      <c r="L263" s="157">
        <f t="shared" si="13"/>
        <v>0</v>
      </c>
      <c r="M263" s="397"/>
    </row>
    <row r="264" spans="1:13" s="547" customFormat="1">
      <c r="A264" s="398"/>
      <c r="B264" s="403"/>
      <c r="C264" s="402" t="s">
        <v>865</v>
      </c>
      <c r="D264" s="137"/>
      <c r="E264" s="399"/>
      <c r="F264" s="411">
        <v>20</v>
      </c>
      <c r="G264" s="399" t="s">
        <v>195</v>
      </c>
      <c r="H264" s="428"/>
      <c r="I264" s="156">
        <f t="shared" si="11"/>
        <v>0</v>
      </c>
      <c r="J264" s="428"/>
      <c r="K264" s="156">
        <f t="shared" si="12"/>
        <v>0</v>
      </c>
      <c r="L264" s="157">
        <f t="shared" si="13"/>
        <v>0</v>
      </c>
      <c r="M264" s="397"/>
    </row>
    <row r="265" spans="1:13" s="547" customFormat="1">
      <c r="A265" s="398"/>
      <c r="B265" s="403"/>
      <c r="C265" s="402" t="s">
        <v>926</v>
      </c>
      <c r="D265" s="137"/>
      <c r="E265" s="399"/>
      <c r="F265" s="411">
        <v>1</v>
      </c>
      <c r="G265" s="399" t="s">
        <v>195</v>
      </c>
      <c r="H265" s="428"/>
      <c r="I265" s="156">
        <f t="shared" si="11"/>
        <v>0</v>
      </c>
      <c r="J265" s="428"/>
      <c r="K265" s="156">
        <f t="shared" si="12"/>
        <v>0</v>
      </c>
      <c r="L265" s="157">
        <f t="shared" si="13"/>
        <v>0</v>
      </c>
      <c r="M265" s="397"/>
    </row>
    <row r="266" spans="1:13" s="547" customFormat="1">
      <c r="A266" s="398"/>
      <c r="B266" s="403"/>
      <c r="C266" s="402" t="s">
        <v>874</v>
      </c>
      <c r="D266" s="137"/>
      <c r="E266" s="399"/>
      <c r="F266" s="411">
        <v>1</v>
      </c>
      <c r="G266" s="399" t="s">
        <v>195</v>
      </c>
      <c r="H266" s="428"/>
      <c r="I266" s="156">
        <f t="shared" si="11"/>
        <v>0</v>
      </c>
      <c r="J266" s="428"/>
      <c r="K266" s="156">
        <f t="shared" si="12"/>
        <v>0</v>
      </c>
      <c r="L266" s="157">
        <f t="shared" si="13"/>
        <v>0</v>
      </c>
      <c r="M266" s="397"/>
    </row>
    <row r="267" spans="1:13" s="547" customFormat="1">
      <c r="A267" s="398"/>
      <c r="B267" s="403"/>
      <c r="C267" s="402"/>
      <c r="D267" s="137"/>
      <c r="E267" s="399"/>
      <c r="F267" s="411"/>
      <c r="G267" s="399"/>
      <c r="H267" s="428"/>
      <c r="I267" s="156"/>
      <c r="J267" s="428"/>
      <c r="K267" s="156"/>
      <c r="L267" s="157"/>
      <c r="M267" s="397"/>
    </row>
    <row r="268" spans="1:13" s="547" customFormat="1">
      <c r="A268" s="398"/>
      <c r="B268" s="403"/>
      <c r="C268" s="402" t="s">
        <v>957</v>
      </c>
      <c r="D268" s="137"/>
      <c r="E268" s="399"/>
      <c r="F268" s="411">
        <v>1</v>
      </c>
      <c r="G268" s="399" t="s">
        <v>923</v>
      </c>
      <c r="H268" s="428"/>
      <c r="I268" s="156">
        <f t="shared" si="11"/>
        <v>0</v>
      </c>
      <c r="J268" s="428"/>
      <c r="K268" s="156">
        <f t="shared" si="12"/>
        <v>0</v>
      </c>
      <c r="L268" s="157">
        <f t="shared" si="13"/>
        <v>0</v>
      </c>
      <c r="M268" s="397"/>
    </row>
    <row r="269" spans="1:13" s="547" customFormat="1">
      <c r="A269" s="398"/>
      <c r="B269" s="403"/>
      <c r="C269" s="402" t="s">
        <v>862</v>
      </c>
      <c r="D269" s="137"/>
      <c r="E269" s="399"/>
      <c r="F269" s="411">
        <v>1</v>
      </c>
      <c r="G269" s="399" t="s">
        <v>195</v>
      </c>
      <c r="H269" s="428"/>
      <c r="I269" s="156">
        <f t="shared" si="11"/>
        <v>0</v>
      </c>
      <c r="J269" s="428"/>
      <c r="K269" s="156">
        <f t="shared" si="12"/>
        <v>0</v>
      </c>
      <c r="L269" s="157">
        <f t="shared" si="13"/>
        <v>0</v>
      </c>
      <c r="M269" s="397"/>
    </row>
    <row r="270" spans="1:13" s="547" customFormat="1">
      <c r="A270" s="398"/>
      <c r="B270" s="403"/>
      <c r="C270" s="402" t="s">
        <v>952</v>
      </c>
      <c r="D270" s="137"/>
      <c r="E270" s="399"/>
      <c r="F270" s="411">
        <v>7</v>
      </c>
      <c r="G270" s="399" t="s">
        <v>195</v>
      </c>
      <c r="H270" s="428"/>
      <c r="I270" s="156">
        <f t="shared" ref="I270:I332" si="14">H270*F270</f>
        <v>0</v>
      </c>
      <c r="J270" s="428"/>
      <c r="K270" s="156">
        <f t="shared" si="12"/>
        <v>0</v>
      </c>
      <c r="L270" s="157">
        <f t="shared" si="13"/>
        <v>0</v>
      </c>
      <c r="M270" s="397"/>
    </row>
    <row r="271" spans="1:13" s="547" customFormat="1">
      <c r="A271" s="398"/>
      <c r="B271" s="403"/>
      <c r="C271" s="402" t="s">
        <v>939</v>
      </c>
      <c r="D271" s="137"/>
      <c r="E271" s="399"/>
      <c r="F271" s="411">
        <v>3</v>
      </c>
      <c r="G271" s="399" t="s">
        <v>195</v>
      </c>
      <c r="H271" s="428"/>
      <c r="I271" s="156">
        <f t="shared" si="14"/>
        <v>0</v>
      </c>
      <c r="J271" s="428"/>
      <c r="K271" s="156">
        <f t="shared" si="12"/>
        <v>0</v>
      </c>
      <c r="L271" s="157">
        <f t="shared" si="13"/>
        <v>0</v>
      </c>
      <c r="M271" s="397"/>
    </row>
    <row r="272" spans="1:13" s="547" customFormat="1">
      <c r="A272" s="398"/>
      <c r="B272" s="403"/>
      <c r="C272" s="402" t="s">
        <v>865</v>
      </c>
      <c r="D272" s="137"/>
      <c r="E272" s="399"/>
      <c r="F272" s="411">
        <v>8</v>
      </c>
      <c r="G272" s="399" t="s">
        <v>195</v>
      </c>
      <c r="H272" s="428"/>
      <c r="I272" s="156">
        <f t="shared" si="14"/>
        <v>0</v>
      </c>
      <c r="J272" s="428"/>
      <c r="K272" s="156">
        <f t="shared" ref="K272:K335" si="15">F272*J272</f>
        <v>0</v>
      </c>
      <c r="L272" s="157">
        <f t="shared" si="13"/>
        <v>0</v>
      </c>
      <c r="M272" s="397"/>
    </row>
    <row r="273" spans="1:13" s="547" customFormat="1">
      <c r="A273" s="398"/>
      <c r="B273" s="403"/>
      <c r="C273" s="402" t="s">
        <v>926</v>
      </c>
      <c r="D273" s="137"/>
      <c r="E273" s="399"/>
      <c r="F273" s="411">
        <v>1</v>
      </c>
      <c r="G273" s="399" t="s">
        <v>195</v>
      </c>
      <c r="H273" s="428"/>
      <c r="I273" s="156">
        <f t="shared" si="14"/>
        <v>0</v>
      </c>
      <c r="J273" s="428"/>
      <c r="K273" s="156">
        <f t="shared" si="15"/>
        <v>0</v>
      </c>
      <c r="L273" s="157">
        <f t="shared" ref="L273:L336" si="16">I273+K273</f>
        <v>0</v>
      </c>
      <c r="M273" s="397"/>
    </row>
    <row r="274" spans="1:13" s="547" customFormat="1">
      <c r="A274" s="398"/>
      <c r="B274" s="403"/>
      <c r="C274" s="402" t="s">
        <v>874</v>
      </c>
      <c r="D274" s="137"/>
      <c r="E274" s="399"/>
      <c r="F274" s="411">
        <v>1</v>
      </c>
      <c r="G274" s="399" t="s">
        <v>195</v>
      </c>
      <c r="H274" s="428"/>
      <c r="I274" s="156">
        <f t="shared" si="14"/>
        <v>0</v>
      </c>
      <c r="J274" s="428"/>
      <c r="K274" s="156">
        <f t="shared" si="15"/>
        <v>0</v>
      </c>
      <c r="L274" s="157">
        <f t="shared" si="16"/>
        <v>0</v>
      </c>
      <c r="M274" s="397"/>
    </row>
    <row r="275" spans="1:13" s="547" customFormat="1">
      <c r="A275" s="398"/>
      <c r="B275" s="403"/>
      <c r="C275" s="402"/>
      <c r="D275" s="137"/>
      <c r="E275" s="399"/>
      <c r="F275" s="411"/>
      <c r="G275" s="399"/>
      <c r="H275" s="428"/>
      <c r="I275" s="156"/>
      <c r="J275" s="428"/>
      <c r="K275" s="156"/>
      <c r="L275" s="157"/>
      <c r="M275" s="397"/>
    </row>
    <row r="276" spans="1:13" s="547" customFormat="1">
      <c r="A276" s="398"/>
      <c r="B276" s="403"/>
      <c r="C276" s="402" t="s">
        <v>958</v>
      </c>
      <c r="D276" s="137"/>
      <c r="E276" s="399"/>
      <c r="F276" s="411">
        <v>1</v>
      </c>
      <c r="G276" s="399" t="s">
        <v>923</v>
      </c>
      <c r="H276" s="428"/>
      <c r="I276" s="156">
        <f t="shared" si="14"/>
        <v>0</v>
      </c>
      <c r="J276" s="428"/>
      <c r="K276" s="156">
        <f t="shared" si="15"/>
        <v>0</v>
      </c>
      <c r="L276" s="157">
        <f t="shared" si="16"/>
        <v>0</v>
      </c>
      <c r="M276" s="397"/>
    </row>
    <row r="277" spans="1:13" s="547" customFormat="1">
      <c r="A277" s="398"/>
      <c r="B277" s="403"/>
      <c r="C277" s="402" t="s">
        <v>862</v>
      </c>
      <c r="D277" s="137"/>
      <c r="E277" s="399"/>
      <c r="F277" s="411">
        <v>1</v>
      </c>
      <c r="G277" s="399" t="s">
        <v>195</v>
      </c>
      <c r="H277" s="428"/>
      <c r="I277" s="156">
        <f t="shared" si="14"/>
        <v>0</v>
      </c>
      <c r="J277" s="428"/>
      <c r="K277" s="156">
        <f t="shared" si="15"/>
        <v>0</v>
      </c>
      <c r="L277" s="157">
        <f t="shared" si="16"/>
        <v>0</v>
      </c>
      <c r="M277" s="397"/>
    </row>
    <row r="278" spans="1:13" s="547" customFormat="1">
      <c r="A278" s="398"/>
      <c r="B278" s="403"/>
      <c r="C278" s="402" t="s">
        <v>952</v>
      </c>
      <c r="D278" s="137"/>
      <c r="E278" s="399"/>
      <c r="F278" s="411">
        <v>6</v>
      </c>
      <c r="G278" s="399" t="s">
        <v>195</v>
      </c>
      <c r="H278" s="428"/>
      <c r="I278" s="156">
        <f t="shared" si="14"/>
        <v>0</v>
      </c>
      <c r="J278" s="428"/>
      <c r="K278" s="156">
        <f t="shared" si="15"/>
        <v>0</v>
      </c>
      <c r="L278" s="157">
        <f t="shared" si="16"/>
        <v>0</v>
      </c>
      <c r="M278" s="397"/>
    </row>
    <row r="279" spans="1:13" s="547" customFormat="1">
      <c r="A279" s="398"/>
      <c r="B279" s="403"/>
      <c r="C279" s="402" t="s">
        <v>939</v>
      </c>
      <c r="D279" s="137"/>
      <c r="E279" s="399"/>
      <c r="F279" s="411">
        <v>4</v>
      </c>
      <c r="G279" s="399" t="s">
        <v>195</v>
      </c>
      <c r="H279" s="428"/>
      <c r="I279" s="156">
        <f t="shared" si="14"/>
        <v>0</v>
      </c>
      <c r="J279" s="428"/>
      <c r="K279" s="156">
        <f t="shared" si="15"/>
        <v>0</v>
      </c>
      <c r="L279" s="157">
        <f t="shared" si="16"/>
        <v>0</v>
      </c>
      <c r="M279" s="397"/>
    </row>
    <row r="280" spans="1:13" s="547" customFormat="1">
      <c r="A280" s="398"/>
      <c r="B280" s="403"/>
      <c r="C280" s="402" t="s">
        <v>865</v>
      </c>
      <c r="D280" s="137"/>
      <c r="E280" s="399"/>
      <c r="F280" s="411">
        <v>7</v>
      </c>
      <c r="G280" s="399" t="s">
        <v>195</v>
      </c>
      <c r="H280" s="428"/>
      <c r="I280" s="156">
        <f t="shared" si="14"/>
        <v>0</v>
      </c>
      <c r="J280" s="428"/>
      <c r="K280" s="156">
        <f t="shared" si="15"/>
        <v>0</v>
      </c>
      <c r="L280" s="157">
        <f t="shared" si="16"/>
        <v>0</v>
      </c>
      <c r="M280" s="397"/>
    </row>
    <row r="281" spans="1:13" s="547" customFormat="1">
      <c r="A281" s="398"/>
      <c r="B281" s="403"/>
      <c r="C281" s="402" t="s">
        <v>926</v>
      </c>
      <c r="D281" s="137"/>
      <c r="E281" s="399"/>
      <c r="F281" s="411">
        <v>1</v>
      </c>
      <c r="G281" s="399" t="s">
        <v>195</v>
      </c>
      <c r="H281" s="428"/>
      <c r="I281" s="156">
        <f t="shared" si="14"/>
        <v>0</v>
      </c>
      <c r="J281" s="428"/>
      <c r="K281" s="156">
        <f t="shared" si="15"/>
        <v>0</v>
      </c>
      <c r="L281" s="157">
        <f t="shared" si="16"/>
        <v>0</v>
      </c>
      <c r="M281" s="397"/>
    </row>
    <row r="282" spans="1:13" s="547" customFormat="1">
      <c r="A282" s="398"/>
      <c r="B282" s="403"/>
      <c r="C282" s="402" t="s">
        <v>874</v>
      </c>
      <c r="D282" s="137"/>
      <c r="E282" s="399"/>
      <c r="F282" s="411">
        <v>1</v>
      </c>
      <c r="G282" s="399" t="s">
        <v>195</v>
      </c>
      <c r="H282" s="428"/>
      <c r="I282" s="156">
        <f t="shared" si="14"/>
        <v>0</v>
      </c>
      <c r="J282" s="428"/>
      <c r="K282" s="156">
        <f t="shared" si="15"/>
        <v>0</v>
      </c>
      <c r="L282" s="157">
        <f t="shared" si="16"/>
        <v>0</v>
      </c>
      <c r="M282" s="397"/>
    </row>
    <row r="283" spans="1:13" s="547" customFormat="1">
      <c r="A283" s="398"/>
      <c r="B283" s="403"/>
      <c r="C283" s="402"/>
      <c r="D283" s="137"/>
      <c r="E283" s="399"/>
      <c r="F283" s="411"/>
      <c r="G283" s="399"/>
      <c r="H283" s="428"/>
      <c r="I283" s="156"/>
      <c r="J283" s="428"/>
      <c r="K283" s="156"/>
      <c r="L283" s="157"/>
      <c r="M283" s="397"/>
    </row>
    <row r="284" spans="1:13" s="547" customFormat="1">
      <c r="A284" s="398"/>
      <c r="B284" s="403"/>
      <c r="C284" s="402" t="s">
        <v>959</v>
      </c>
      <c r="D284" s="137"/>
      <c r="E284" s="399"/>
      <c r="F284" s="411">
        <v>1</v>
      </c>
      <c r="G284" s="399" t="s">
        <v>923</v>
      </c>
      <c r="H284" s="428"/>
      <c r="I284" s="156">
        <f t="shared" si="14"/>
        <v>0</v>
      </c>
      <c r="J284" s="428"/>
      <c r="K284" s="156">
        <f t="shared" si="15"/>
        <v>0</v>
      </c>
      <c r="L284" s="157">
        <f t="shared" si="16"/>
        <v>0</v>
      </c>
      <c r="M284" s="397"/>
    </row>
    <row r="285" spans="1:13" s="547" customFormat="1">
      <c r="A285" s="398"/>
      <c r="B285" s="403"/>
      <c r="C285" s="402" t="s">
        <v>862</v>
      </c>
      <c r="D285" s="137"/>
      <c r="E285" s="399"/>
      <c r="F285" s="411">
        <v>1</v>
      </c>
      <c r="G285" s="399" t="s">
        <v>195</v>
      </c>
      <c r="H285" s="428"/>
      <c r="I285" s="156">
        <f t="shared" si="14"/>
        <v>0</v>
      </c>
      <c r="J285" s="428"/>
      <c r="K285" s="156">
        <f t="shared" si="15"/>
        <v>0</v>
      </c>
      <c r="L285" s="157">
        <f t="shared" si="16"/>
        <v>0</v>
      </c>
      <c r="M285" s="397"/>
    </row>
    <row r="286" spans="1:13" s="547" customFormat="1">
      <c r="A286" s="398"/>
      <c r="B286" s="403"/>
      <c r="C286" s="402" t="s">
        <v>952</v>
      </c>
      <c r="D286" s="137"/>
      <c r="E286" s="399"/>
      <c r="F286" s="411">
        <v>7</v>
      </c>
      <c r="G286" s="399" t="s">
        <v>195</v>
      </c>
      <c r="H286" s="428"/>
      <c r="I286" s="156">
        <f t="shared" si="14"/>
        <v>0</v>
      </c>
      <c r="J286" s="428"/>
      <c r="K286" s="156">
        <f t="shared" si="15"/>
        <v>0</v>
      </c>
      <c r="L286" s="157">
        <f t="shared" si="16"/>
        <v>0</v>
      </c>
      <c r="M286" s="397"/>
    </row>
    <row r="287" spans="1:13" s="547" customFormat="1">
      <c r="A287" s="398"/>
      <c r="B287" s="403"/>
      <c r="C287" s="402" t="s">
        <v>939</v>
      </c>
      <c r="D287" s="137"/>
      <c r="E287" s="399"/>
      <c r="F287" s="411">
        <v>3</v>
      </c>
      <c r="G287" s="399" t="s">
        <v>195</v>
      </c>
      <c r="H287" s="428"/>
      <c r="I287" s="156">
        <f t="shared" si="14"/>
        <v>0</v>
      </c>
      <c r="J287" s="428"/>
      <c r="K287" s="156">
        <f t="shared" si="15"/>
        <v>0</v>
      </c>
      <c r="L287" s="157">
        <f t="shared" si="16"/>
        <v>0</v>
      </c>
      <c r="M287" s="397"/>
    </row>
    <row r="288" spans="1:13" s="547" customFormat="1">
      <c r="A288" s="398"/>
      <c r="B288" s="403"/>
      <c r="C288" s="402" t="s">
        <v>865</v>
      </c>
      <c r="D288" s="137"/>
      <c r="E288" s="399"/>
      <c r="F288" s="411">
        <v>8</v>
      </c>
      <c r="G288" s="399" t="s">
        <v>195</v>
      </c>
      <c r="H288" s="428"/>
      <c r="I288" s="156">
        <f t="shared" si="14"/>
        <v>0</v>
      </c>
      <c r="J288" s="428"/>
      <c r="K288" s="156">
        <f t="shared" si="15"/>
        <v>0</v>
      </c>
      <c r="L288" s="157">
        <f t="shared" si="16"/>
        <v>0</v>
      </c>
      <c r="M288" s="397"/>
    </row>
    <row r="289" spans="1:13" s="547" customFormat="1">
      <c r="A289" s="398"/>
      <c r="B289" s="403"/>
      <c r="C289" s="402" t="s">
        <v>926</v>
      </c>
      <c r="D289" s="137"/>
      <c r="E289" s="399"/>
      <c r="F289" s="411">
        <v>1</v>
      </c>
      <c r="G289" s="399" t="s">
        <v>195</v>
      </c>
      <c r="H289" s="428"/>
      <c r="I289" s="156">
        <f t="shared" si="14"/>
        <v>0</v>
      </c>
      <c r="J289" s="428"/>
      <c r="K289" s="156">
        <f t="shared" si="15"/>
        <v>0</v>
      </c>
      <c r="L289" s="157">
        <f t="shared" si="16"/>
        <v>0</v>
      </c>
      <c r="M289" s="397"/>
    </row>
    <row r="290" spans="1:13" s="547" customFormat="1">
      <c r="A290" s="398"/>
      <c r="B290" s="403"/>
      <c r="C290" s="402" t="s">
        <v>874</v>
      </c>
      <c r="D290" s="137"/>
      <c r="E290" s="399"/>
      <c r="F290" s="411">
        <v>1</v>
      </c>
      <c r="G290" s="399" t="s">
        <v>195</v>
      </c>
      <c r="H290" s="428"/>
      <c r="I290" s="156">
        <f t="shared" si="14"/>
        <v>0</v>
      </c>
      <c r="J290" s="428"/>
      <c r="K290" s="156">
        <f t="shared" si="15"/>
        <v>0</v>
      </c>
      <c r="L290" s="157">
        <f t="shared" si="16"/>
        <v>0</v>
      </c>
      <c r="M290" s="397"/>
    </row>
    <row r="291" spans="1:13" s="547" customFormat="1">
      <c r="A291" s="398"/>
      <c r="B291" s="403"/>
      <c r="C291" s="402"/>
      <c r="D291" s="137"/>
      <c r="E291" s="399"/>
      <c r="F291" s="411"/>
      <c r="G291" s="399"/>
      <c r="H291" s="428"/>
      <c r="I291" s="156"/>
      <c r="J291" s="428"/>
      <c r="K291" s="156"/>
      <c r="L291" s="157"/>
      <c r="M291" s="397"/>
    </row>
    <row r="292" spans="1:13" s="547" customFormat="1">
      <c r="A292" s="398"/>
      <c r="B292" s="403"/>
      <c r="C292" s="402" t="s">
        <v>960</v>
      </c>
      <c r="D292" s="137"/>
      <c r="E292" s="399"/>
      <c r="F292" s="411">
        <v>1</v>
      </c>
      <c r="G292" s="399" t="s">
        <v>923</v>
      </c>
      <c r="H292" s="428"/>
      <c r="I292" s="156">
        <f t="shared" si="14"/>
        <v>0</v>
      </c>
      <c r="J292" s="428"/>
      <c r="K292" s="156">
        <f t="shared" si="15"/>
        <v>0</v>
      </c>
      <c r="L292" s="157">
        <f t="shared" si="16"/>
        <v>0</v>
      </c>
      <c r="M292" s="397"/>
    </row>
    <row r="293" spans="1:13" s="547" customFormat="1">
      <c r="A293" s="398"/>
      <c r="B293" s="403"/>
      <c r="C293" s="402" t="s">
        <v>862</v>
      </c>
      <c r="D293" s="137"/>
      <c r="E293" s="399"/>
      <c r="F293" s="411">
        <v>1</v>
      </c>
      <c r="G293" s="399" t="s">
        <v>195</v>
      </c>
      <c r="H293" s="428"/>
      <c r="I293" s="156">
        <f t="shared" si="14"/>
        <v>0</v>
      </c>
      <c r="J293" s="428"/>
      <c r="K293" s="156">
        <f t="shared" si="15"/>
        <v>0</v>
      </c>
      <c r="L293" s="157">
        <f t="shared" si="16"/>
        <v>0</v>
      </c>
      <c r="M293" s="397"/>
    </row>
    <row r="294" spans="1:13" s="547" customFormat="1">
      <c r="A294" s="398"/>
      <c r="B294" s="403"/>
      <c r="C294" s="402" t="s">
        <v>952</v>
      </c>
      <c r="D294" s="137"/>
      <c r="E294" s="399"/>
      <c r="F294" s="411">
        <v>6</v>
      </c>
      <c r="G294" s="399" t="s">
        <v>195</v>
      </c>
      <c r="H294" s="428"/>
      <c r="I294" s="156">
        <f t="shared" si="14"/>
        <v>0</v>
      </c>
      <c r="J294" s="428"/>
      <c r="K294" s="156">
        <f t="shared" si="15"/>
        <v>0</v>
      </c>
      <c r="L294" s="157">
        <f t="shared" si="16"/>
        <v>0</v>
      </c>
      <c r="M294" s="397"/>
    </row>
    <row r="295" spans="1:13" s="547" customFormat="1">
      <c r="A295" s="398"/>
      <c r="B295" s="403"/>
      <c r="C295" s="402" t="s">
        <v>939</v>
      </c>
      <c r="D295" s="137"/>
      <c r="E295" s="399"/>
      <c r="F295" s="411">
        <v>4</v>
      </c>
      <c r="G295" s="399" t="s">
        <v>195</v>
      </c>
      <c r="H295" s="428"/>
      <c r="I295" s="156">
        <f t="shared" si="14"/>
        <v>0</v>
      </c>
      <c r="J295" s="428"/>
      <c r="K295" s="156">
        <f t="shared" si="15"/>
        <v>0</v>
      </c>
      <c r="L295" s="157">
        <f t="shared" si="16"/>
        <v>0</v>
      </c>
      <c r="M295" s="397"/>
    </row>
    <row r="296" spans="1:13" s="547" customFormat="1">
      <c r="A296" s="398"/>
      <c r="B296" s="403"/>
      <c r="C296" s="402" t="s">
        <v>865</v>
      </c>
      <c r="D296" s="137"/>
      <c r="E296" s="399"/>
      <c r="F296" s="411">
        <v>7</v>
      </c>
      <c r="G296" s="399" t="s">
        <v>195</v>
      </c>
      <c r="H296" s="428"/>
      <c r="I296" s="156">
        <f t="shared" si="14"/>
        <v>0</v>
      </c>
      <c r="J296" s="428"/>
      <c r="K296" s="156">
        <f t="shared" si="15"/>
        <v>0</v>
      </c>
      <c r="L296" s="157">
        <f t="shared" si="16"/>
        <v>0</v>
      </c>
      <c r="M296" s="397"/>
    </row>
    <row r="297" spans="1:13" s="547" customFormat="1">
      <c r="A297" s="398"/>
      <c r="B297" s="403"/>
      <c r="C297" s="402" t="s">
        <v>926</v>
      </c>
      <c r="D297" s="137"/>
      <c r="E297" s="399"/>
      <c r="F297" s="411">
        <v>1</v>
      </c>
      <c r="G297" s="399" t="s">
        <v>195</v>
      </c>
      <c r="H297" s="428"/>
      <c r="I297" s="156">
        <f t="shared" si="14"/>
        <v>0</v>
      </c>
      <c r="J297" s="428"/>
      <c r="K297" s="156">
        <f t="shared" si="15"/>
        <v>0</v>
      </c>
      <c r="L297" s="157">
        <f t="shared" si="16"/>
        <v>0</v>
      </c>
      <c r="M297" s="397"/>
    </row>
    <row r="298" spans="1:13" s="547" customFormat="1">
      <c r="A298" s="398"/>
      <c r="B298" s="403"/>
      <c r="C298" s="402" t="s">
        <v>874</v>
      </c>
      <c r="D298" s="137"/>
      <c r="E298" s="399"/>
      <c r="F298" s="411">
        <v>1</v>
      </c>
      <c r="G298" s="399" t="s">
        <v>195</v>
      </c>
      <c r="H298" s="428"/>
      <c r="I298" s="156">
        <f t="shared" si="14"/>
        <v>0</v>
      </c>
      <c r="J298" s="428"/>
      <c r="K298" s="156">
        <f t="shared" si="15"/>
        <v>0</v>
      </c>
      <c r="L298" s="157">
        <f t="shared" si="16"/>
        <v>0</v>
      </c>
      <c r="M298" s="397"/>
    </row>
    <row r="299" spans="1:13" s="547" customFormat="1">
      <c r="A299" s="398"/>
      <c r="B299" s="403"/>
      <c r="C299" s="402"/>
      <c r="D299" s="137"/>
      <c r="E299" s="399"/>
      <c r="F299" s="411"/>
      <c r="G299" s="399"/>
      <c r="H299" s="428"/>
      <c r="I299" s="156"/>
      <c r="J299" s="428"/>
      <c r="K299" s="156"/>
      <c r="L299" s="157"/>
      <c r="M299" s="397"/>
    </row>
    <row r="300" spans="1:13" s="547" customFormat="1">
      <c r="A300" s="398"/>
      <c r="B300" s="403"/>
      <c r="C300" s="402" t="s">
        <v>961</v>
      </c>
      <c r="D300" s="137"/>
      <c r="E300" s="399"/>
      <c r="F300" s="411">
        <v>1</v>
      </c>
      <c r="G300" s="399" t="s">
        <v>923</v>
      </c>
      <c r="H300" s="428"/>
      <c r="I300" s="156">
        <f t="shared" si="14"/>
        <v>0</v>
      </c>
      <c r="J300" s="428"/>
      <c r="K300" s="156">
        <f t="shared" si="15"/>
        <v>0</v>
      </c>
      <c r="L300" s="157">
        <f t="shared" si="16"/>
        <v>0</v>
      </c>
      <c r="M300" s="397"/>
    </row>
    <row r="301" spans="1:13" s="547" customFormat="1">
      <c r="A301" s="398"/>
      <c r="B301" s="403"/>
      <c r="C301" s="402" t="s">
        <v>862</v>
      </c>
      <c r="D301" s="137"/>
      <c r="E301" s="399"/>
      <c r="F301" s="411">
        <v>1</v>
      </c>
      <c r="G301" s="399" t="s">
        <v>195</v>
      </c>
      <c r="H301" s="428"/>
      <c r="I301" s="156">
        <f t="shared" si="14"/>
        <v>0</v>
      </c>
      <c r="J301" s="428"/>
      <c r="K301" s="156">
        <f t="shared" si="15"/>
        <v>0</v>
      </c>
      <c r="L301" s="157">
        <f t="shared" si="16"/>
        <v>0</v>
      </c>
      <c r="M301" s="397"/>
    </row>
    <row r="302" spans="1:13" s="547" customFormat="1">
      <c r="A302" s="398"/>
      <c r="B302" s="403"/>
      <c r="C302" s="402" t="s">
        <v>952</v>
      </c>
      <c r="D302" s="137"/>
      <c r="E302" s="399"/>
      <c r="F302" s="411">
        <v>5</v>
      </c>
      <c r="G302" s="399" t="s">
        <v>195</v>
      </c>
      <c r="H302" s="428"/>
      <c r="I302" s="156">
        <f t="shared" si="14"/>
        <v>0</v>
      </c>
      <c r="J302" s="428"/>
      <c r="K302" s="156">
        <f t="shared" si="15"/>
        <v>0</v>
      </c>
      <c r="L302" s="157">
        <f t="shared" si="16"/>
        <v>0</v>
      </c>
      <c r="M302" s="397"/>
    </row>
    <row r="303" spans="1:13" s="547" customFormat="1">
      <c r="A303" s="398"/>
      <c r="B303" s="403"/>
      <c r="C303" s="402" t="s">
        <v>939</v>
      </c>
      <c r="D303" s="137"/>
      <c r="E303" s="399"/>
      <c r="F303" s="411">
        <v>3</v>
      </c>
      <c r="G303" s="399" t="s">
        <v>195</v>
      </c>
      <c r="H303" s="428"/>
      <c r="I303" s="156">
        <f t="shared" si="14"/>
        <v>0</v>
      </c>
      <c r="J303" s="428"/>
      <c r="K303" s="156">
        <f t="shared" si="15"/>
        <v>0</v>
      </c>
      <c r="L303" s="157">
        <f t="shared" si="16"/>
        <v>0</v>
      </c>
      <c r="M303" s="397"/>
    </row>
    <row r="304" spans="1:13" s="547" customFormat="1">
      <c r="A304" s="398"/>
      <c r="B304" s="403"/>
      <c r="C304" s="402" t="s">
        <v>865</v>
      </c>
      <c r="D304" s="137"/>
      <c r="E304" s="399"/>
      <c r="F304" s="411">
        <v>6</v>
      </c>
      <c r="G304" s="399" t="s">
        <v>195</v>
      </c>
      <c r="H304" s="428"/>
      <c r="I304" s="156">
        <f t="shared" si="14"/>
        <v>0</v>
      </c>
      <c r="J304" s="428"/>
      <c r="K304" s="156">
        <f t="shared" si="15"/>
        <v>0</v>
      </c>
      <c r="L304" s="157">
        <f t="shared" si="16"/>
        <v>0</v>
      </c>
      <c r="M304" s="397"/>
    </row>
    <row r="305" spans="1:13" s="547" customFormat="1">
      <c r="A305" s="398"/>
      <c r="B305" s="403"/>
      <c r="C305" s="402" t="s">
        <v>926</v>
      </c>
      <c r="D305" s="137"/>
      <c r="E305" s="399"/>
      <c r="F305" s="411">
        <v>1</v>
      </c>
      <c r="G305" s="399" t="s">
        <v>195</v>
      </c>
      <c r="H305" s="428"/>
      <c r="I305" s="156">
        <f t="shared" si="14"/>
        <v>0</v>
      </c>
      <c r="J305" s="428"/>
      <c r="K305" s="156">
        <f t="shared" si="15"/>
        <v>0</v>
      </c>
      <c r="L305" s="157">
        <f t="shared" si="16"/>
        <v>0</v>
      </c>
      <c r="M305" s="397"/>
    </row>
    <row r="306" spans="1:13" s="547" customFormat="1">
      <c r="A306" s="398"/>
      <c r="B306" s="403"/>
      <c r="C306" s="402" t="s">
        <v>874</v>
      </c>
      <c r="D306" s="137"/>
      <c r="E306" s="399"/>
      <c r="F306" s="411">
        <v>1</v>
      </c>
      <c r="G306" s="399" t="s">
        <v>195</v>
      </c>
      <c r="H306" s="428"/>
      <c r="I306" s="156">
        <f t="shared" si="14"/>
        <v>0</v>
      </c>
      <c r="J306" s="428"/>
      <c r="K306" s="156">
        <f t="shared" si="15"/>
        <v>0</v>
      </c>
      <c r="L306" s="157">
        <f t="shared" si="16"/>
        <v>0</v>
      </c>
      <c r="M306" s="397"/>
    </row>
    <row r="307" spans="1:13" s="547" customFormat="1">
      <c r="A307" s="398"/>
      <c r="B307" s="403"/>
      <c r="C307" s="402"/>
      <c r="D307" s="137"/>
      <c r="E307" s="399"/>
      <c r="F307" s="411"/>
      <c r="G307" s="399"/>
      <c r="H307" s="428"/>
      <c r="I307" s="156"/>
      <c r="J307" s="428"/>
      <c r="K307" s="156"/>
      <c r="L307" s="157"/>
      <c r="M307" s="397"/>
    </row>
    <row r="308" spans="1:13" s="729" customFormat="1">
      <c r="A308" s="723"/>
      <c r="B308" s="724" t="s">
        <v>962</v>
      </c>
      <c r="C308" s="730" t="s">
        <v>963</v>
      </c>
      <c r="D308" s="687"/>
      <c r="E308" s="727"/>
      <c r="F308" s="411"/>
      <c r="G308" s="727"/>
      <c r="H308" s="428"/>
      <c r="I308" s="156"/>
      <c r="J308" s="428"/>
      <c r="K308" s="156"/>
      <c r="L308" s="157"/>
      <c r="M308" s="731"/>
    </row>
    <row r="309" spans="1:13" s="547" customFormat="1">
      <c r="A309" s="398"/>
      <c r="B309" s="403"/>
      <c r="C309" s="402" t="s">
        <v>964</v>
      </c>
      <c r="D309" s="137"/>
      <c r="E309" s="399"/>
      <c r="F309" s="411">
        <v>1</v>
      </c>
      <c r="G309" s="399" t="s">
        <v>923</v>
      </c>
      <c r="H309" s="428"/>
      <c r="I309" s="156">
        <f t="shared" si="14"/>
        <v>0</v>
      </c>
      <c r="J309" s="428"/>
      <c r="K309" s="156">
        <f t="shared" si="15"/>
        <v>0</v>
      </c>
      <c r="L309" s="157">
        <f t="shared" si="16"/>
        <v>0</v>
      </c>
      <c r="M309" s="397"/>
    </row>
    <row r="310" spans="1:13" s="547" customFormat="1">
      <c r="A310" s="398"/>
      <c r="B310" s="403"/>
      <c r="C310" s="402" t="s">
        <v>965</v>
      </c>
      <c r="D310" s="137"/>
      <c r="E310" s="399"/>
      <c r="F310" s="411">
        <v>1</v>
      </c>
      <c r="G310" s="399" t="s">
        <v>195</v>
      </c>
      <c r="H310" s="428"/>
      <c r="I310" s="156">
        <f t="shared" si="14"/>
        <v>0</v>
      </c>
      <c r="J310" s="428"/>
      <c r="K310" s="156">
        <f t="shared" si="15"/>
        <v>0</v>
      </c>
      <c r="L310" s="157">
        <f t="shared" si="16"/>
        <v>0</v>
      </c>
      <c r="M310" s="397"/>
    </row>
    <row r="311" spans="1:13" s="547" customFormat="1">
      <c r="A311" s="398"/>
      <c r="B311" s="403"/>
      <c r="C311" s="402" t="s">
        <v>966</v>
      </c>
      <c r="D311" s="137"/>
      <c r="E311" s="399"/>
      <c r="F311" s="411">
        <v>15</v>
      </c>
      <c r="G311" s="399" t="s">
        <v>195</v>
      </c>
      <c r="H311" s="428"/>
      <c r="I311" s="156">
        <f t="shared" si="14"/>
        <v>0</v>
      </c>
      <c r="J311" s="428"/>
      <c r="K311" s="156">
        <f t="shared" si="15"/>
        <v>0</v>
      </c>
      <c r="L311" s="157">
        <f t="shared" si="16"/>
        <v>0</v>
      </c>
      <c r="M311" s="397"/>
    </row>
    <row r="312" spans="1:13" s="547" customFormat="1">
      <c r="A312" s="398"/>
      <c r="B312" s="403"/>
      <c r="C312" s="402" t="s">
        <v>967</v>
      </c>
      <c r="D312" s="137"/>
      <c r="E312" s="399"/>
      <c r="F312" s="411">
        <v>9</v>
      </c>
      <c r="G312" s="399" t="s">
        <v>195</v>
      </c>
      <c r="H312" s="428"/>
      <c r="I312" s="156">
        <f t="shared" si="14"/>
        <v>0</v>
      </c>
      <c r="J312" s="428"/>
      <c r="K312" s="156">
        <f t="shared" si="15"/>
        <v>0</v>
      </c>
      <c r="L312" s="157">
        <f t="shared" si="16"/>
        <v>0</v>
      </c>
      <c r="M312" s="397"/>
    </row>
    <row r="313" spans="1:13" s="547" customFormat="1">
      <c r="A313" s="398"/>
      <c r="B313" s="403"/>
      <c r="C313" s="402" t="s">
        <v>968</v>
      </c>
      <c r="D313" s="137"/>
      <c r="E313" s="399"/>
      <c r="F313" s="411">
        <v>3</v>
      </c>
      <c r="G313" s="399" t="s">
        <v>195</v>
      </c>
      <c r="H313" s="428"/>
      <c r="I313" s="156">
        <f t="shared" si="14"/>
        <v>0</v>
      </c>
      <c r="J313" s="428"/>
      <c r="K313" s="156">
        <f t="shared" si="15"/>
        <v>0</v>
      </c>
      <c r="L313" s="157">
        <f t="shared" si="16"/>
        <v>0</v>
      </c>
      <c r="M313" s="397"/>
    </row>
    <row r="314" spans="1:13" s="547" customFormat="1">
      <c r="A314" s="398"/>
      <c r="B314" s="403"/>
      <c r="C314" s="402"/>
      <c r="D314" s="137"/>
      <c r="E314" s="399"/>
      <c r="F314" s="411"/>
      <c r="G314" s="399"/>
      <c r="H314" s="428"/>
      <c r="I314" s="156"/>
      <c r="J314" s="428"/>
      <c r="K314" s="156"/>
      <c r="L314" s="157"/>
      <c r="M314" s="397"/>
    </row>
    <row r="315" spans="1:13" s="547" customFormat="1">
      <c r="A315" s="398"/>
      <c r="B315" s="403"/>
      <c r="C315" s="402" t="s">
        <v>969</v>
      </c>
      <c r="D315" s="137"/>
      <c r="E315" s="399"/>
      <c r="F315" s="411">
        <v>1</v>
      </c>
      <c r="G315" s="399" t="s">
        <v>923</v>
      </c>
      <c r="H315" s="428"/>
      <c r="I315" s="156">
        <f t="shared" si="14"/>
        <v>0</v>
      </c>
      <c r="J315" s="428"/>
      <c r="K315" s="156">
        <f t="shared" si="15"/>
        <v>0</v>
      </c>
      <c r="L315" s="157">
        <f t="shared" si="16"/>
        <v>0</v>
      </c>
      <c r="M315" s="397"/>
    </row>
    <row r="316" spans="1:13" s="547" customFormat="1">
      <c r="A316" s="398"/>
      <c r="B316" s="403"/>
      <c r="C316" s="402" t="s">
        <v>970</v>
      </c>
      <c r="D316" s="137"/>
      <c r="E316" s="399"/>
      <c r="F316" s="411">
        <v>1</v>
      </c>
      <c r="G316" s="399" t="s">
        <v>195</v>
      </c>
      <c r="H316" s="428"/>
      <c r="I316" s="156">
        <f t="shared" si="14"/>
        <v>0</v>
      </c>
      <c r="J316" s="428"/>
      <c r="K316" s="156">
        <f t="shared" si="15"/>
        <v>0</v>
      </c>
      <c r="L316" s="157">
        <f t="shared" si="16"/>
        <v>0</v>
      </c>
      <c r="M316" s="397"/>
    </row>
    <row r="317" spans="1:13" s="547" customFormat="1">
      <c r="A317" s="398"/>
      <c r="B317" s="403"/>
      <c r="C317" s="402" t="s">
        <v>966</v>
      </c>
      <c r="D317" s="137"/>
      <c r="E317" s="399"/>
      <c r="F317" s="411">
        <v>21</v>
      </c>
      <c r="G317" s="399" t="s">
        <v>195</v>
      </c>
      <c r="H317" s="428"/>
      <c r="I317" s="156">
        <f t="shared" si="14"/>
        <v>0</v>
      </c>
      <c r="J317" s="428"/>
      <c r="K317" s="156">
        <f t="shared" si="15"/>
        <v>0</v>
      </c>
      <c r="L317" s="157">
        <f t="shared" si="16"/>
        <v>0</v>
      </c>
      <c r="M317" s="397"/>
    </row>
    <row r="318" spans="1:13" s="547" customFormat="1">
      <c r="A318" s="398"/>
      <c r="B318" s="403"/>
      <c r="C318" s="402" t="s">
        <v>971</v>
      </c>
      <c r="D318" s="137"/>
      <c r="E318" s="399"/>
      <c r="F318" s="411">
        <v>5</v>
      </c>
      <c r="G318" s="399" t="s">
        <v>195</v>
      </c>
      <c r="H318" s="428"/>
      <c r="I318" s="156">
        <f t="shared" si="14"/>
        <v>0</v>
      </c>
      <c r="J318" s="428"/>
      <c r="K318" s="156">
        <f t="shared" si="15"/>
        <v>0</v>
      </c>
      <c r="L318" s="157">
        <f t="shared" si="16"/>
        <v>0</v>
      </c>
      <c r="M318" s="397"/>
    </row>
    <row r="319" spans="1:13" s="547" customFormat="1">
      <c r="A319" s="398"/>
      <c r="B319" s="403"/>
      <c r="C319" s="402"/>
      <c r="D319" s="137"/>
      <c r="E319" s="399"/>
      <c r="F319" s="411"/>
      <c r="G319" s="399"/>
      <c r="H319" s="428"/>
      <c r="I319" s="156"/>
      <c r="J319" s="428"/>
      <c r="K319" s="156"/>
      <c r="L319" s="157"/>
      <c r="M319" s="397"/>
    </row>
    <row r="320" spans="1:13" s="547" customFormat="1">
      <c r="A320" s="398"/>
      <c r="B320" s="403"/>
      <c r="C320" s="402" t="s">
        <v>972</v>
      </c>
      <c r="D320" s="137"/>
      <c r="E320" s="399"/>
      <c r="F320" s="411">
        <v>1</v>
      </c>
      <c r="G320" s="399" t="s">
        <v>923</v>
      </c>
      <c r="H320" s="428"/>
      <c r="I320" s="156">
        <f t="shared" si="14"/>
        <v>0</v>
      </c>
      <c r="J320" s="428"/>
      <c r="K320" s="156">
        <f t="shared" si="15"/>
        <v>0</v>
      </c>
      <c r="L320" s="157">
        <f t="shared" si="16"/>
        <v>0</v>
      </c>
      <c r="M320" s="397"/>
    </row>
    <row r="321" spans="1:13" s="547" customFormat="1">
      <c r="A321" s="398"/>
      <c r="B321" s="403"/>
      <c r="C321" s="402" t="s">
        <v>965</v>
      </c>
      <c r="D321" s="137"/>
      <c r="E321" s="399"/>
      <c r="F321" s="411">
        <v>1</v>
      </c>
      <c r="G321" s="399" t="s">
        <v>195</v>
      </c>
      <c r="H321" s="428"/>
      <c r="I321" s="156">
        <f t="shared" si="14"/>
        <v>0</v>
      </c>
      <c r="J321" s="428"/>
      <c r="K321" s="156">
        <f t="shared" si="15"/>
        <v>0</v>
      </c>
      <c r="L321" s="157">
        <f t="shared" si="16"/>
        <v>0</v>
      </c>
      <c r="M321" s="397"/>
    </row>
    <row r="322" spans="1:13" s="547" customFormat="1">
      <c r="A322" s="398"/>
      <c r="B322" s="403"/>
      <c r="C322" s="402" t="s">
        <v>966</v>
      </c>
      <c r="D322" s="137"/>
      <c r="E322" s="399"/>
      <c r="F322" s="411">
        <v>17</v>
      </c>
      <c r="G322" s="399" t="s">
        <v>195</v>
      </c>
      <c r="H322" s="428"/>
      <c r="I322" s="156">
        <f t="shared" si="14"/>
        <v>0</v>
      </c>
      <c r="J322" s="428"/>
      <c r="K322" s="156">
        <f t="shared" si="15"/>
        <v>0</v>
      </c>
      <c r="L322" s="157">
        <f t="shared" si="16"/>
        <v>0</v>
      </c>
      <c r="M322" s="397"/>
    </row>
    <row r="323" spans="1:13" s="547" customFormat="1">
      <c r="A323" s="398"/>
      <c r="B323" s="403"/>
      <c r="C323" s="402" t="s">
        <v>967</v>
      </c>
      <c r="D323" s="137"/>
      <c r="E323" s="399"/>
      <c r="F323" s="411">
        <v>8</v>
      </c>
      <c r="G323" s="399" t="s">
        <v>195</v>
      </c>
      <c r="H323" s="428"/>
      <c r="I323" s="156">
        <f t="shared" si="14"/>
        <v>0</v>
      </c>
      <c r="J323" s="428"/>
      <c r="K323" s="156">
        <f t="shared" si="15"/>
        <v>0</v>
      </c>
      <c r="L323" s="157">
        <f t="shared" si="16"/>
        <v>0</v>
      </c>
      <c r="M323" s="397"/>
    </row>
    <row r="324" spans="1:13" s="547" customFormat="1">
      <c r="A324" s="398"/>
      <c r="B324" s="403"/>
      <c r="C324" s="402" t="s">
        <v>973</v>
      </c>
      <c r="D324" s="137"/>
      <c r="E324" s="399"/>
      <c r="F324" s="411">
        <v>4</v>
      </c>
      <c r="G324" s="399" t="s">
        <v>195</v>
      </c>
      <c r="H324" s="428"/>
      <c r="I324" s="156">
        <f t="shared" si="14"/>
        <v>0</v>
      </c>
      <c r="J324" s="428"/>
      <c r="K324" s="156">
        <f t="shared" si="15"/>
        <v>0</v>
      </c>
      <c r="L324" s="157">
        <f t="shared" si="16"/>
        <v>0</v>
      </c>
      <c r="M324" s="397"/>
    </row>
    <row r="325" spans="1:13" s="547" customFormat="1">
      <c r="A325" s="398"/>
      <c r="B325" s="403"/>
      <c r="C325" s="402" t="s">
        <v>968</v>
      </c>
      <c r="D325" s="137"/>
      <c r="E325" s="399"/>
      <c r="F325" s="411">
        <v>10</v>
      </c>
      <c r="G325" s="399" t="s">
        <v>195</v>
      </c>
      <c r="H325" s="428"/>
      <c r="I325" s="156">
        <f t="shared" si="14"/>
        <v>0</v>
      </c>
      <c r="J325" s="428"/>
      <c r="K325" s="156">
        <f t="shared" si="15"/>
        <v>0</v>
      </c>
      <c r="L325" s="157">
        <f t="shared" si="16"/>
        <v>0</v>
      </c>
      <c r="M325" s="397"/>
    </row>
    <row r="326" spans="1:13" s="547" customFormat="1">
      <c r="A326" s="398"/>
      <c r="B326" s="403"/>
      <c r="C326" s="402"/>
      <c r="D326" s="137"/>
      <c r="E326" s="399"/>
      <c r="F326" s="411"/>
      <c r="G326" s="399"/>
      <c r="H326" s="428"/>
      <c r="I326" s="156"/>
      <c r="J326" s="428"/>
      <c r="K326" s="156"/>
      <c r="L326" s="157"/>
      <c r="M326" s="397"/>
    </row>
    <row r="327" spans="1:13" s="547" customFormat="1">
      <c r="A327" s="398"/>
      <c r="B327" s="403"/>
      <c r="C327" s="402" t="s">
        <v>974</v>
      </c>
      <c r="D327" s="137"/>
      <c r="E327" s="399"/>
      <c r="F327" s="411">
        <v>1</v>
      </c>
      <c r="G327" s="399" t="s">
        <v>923</v>
      </c>
      <c r="H327" s="428"/>
      <c r="I327" s="156">
        <f t="shared" si="14"/>
        <v>0</v>
      </c>
      <c r="J327" s="428"/>
      <c r="K327" s="156">
        <f t="shared" si="15"/>
        <v>0</v>
      </c>
      <c r="L327" s="157">
        <f t="shared" si="16"/>
        <v>0</v>
      </c>
      <c r="M327" s="397"/>
    </row>
    <row r="328" spans="1:13" s="547" customFormat="1">
      <c r="A328" s="398"/>
      <c r="B328" s="403"/>
      <c r="C328" s="402" t="s">
        <v>965</v>
      </c>
      <c r="D328" s="137"/>
      <c r="E328" s="399"/>
      <c r="F328" s="411">
        <v>1</v>
      </c>
      <c r="G328" s="399" t="s">
        <v>195</v>
      </c>
      <c r="H328" s="428"/>
      <c r="I328" s="156">
        <f t="shared" si="14"/>
        <v>0</v>
      </c>
      <c r="J328" s="428"/>
      <c r="K328" s="156">
        <f t="shared" si="15"/>
        <v>0</v>
      </c>
      <c r="L328" s="157">
        <f t="shared" si="16"/>
        <v>0</v>
      </c>
      <c r="M328" s="397"/>
    </row>
    <row r="329" spans="1:13" s="547" customFormat="1">
      <c r="A329" s="398"/>
      <c r="B329" s="403"/>
      <c r="C329" s="402" t="s">
        <v>966</v>
      </c>
      <c r="D329" s="137"/>
      <c r="E329" s="399"/>
      <c r="F329" s="411">
        <v>17</v>
      </c>
      <c r="G329" s="399" t="s">
        <v>195</v>
      </c>
      <c r="H329" s="428"/>
      <c r="I329" s="156">
        <f t="shared" si="14"/>
        <v>0</v>
      </c>
      <c r="J329" s="428"/>
      <c r="K329" s="156">
        <f t="shared" si="15"/>
        <v>0</v>
      </c>
      <c r="L329" s="157">
        <f t="shared" si="16"/>
        <v>0</v>
      </c>
      <c r="M329" s="397"/>
    </row>
    <row r="330" spans="1:13" s="547" customFormat="1">
      <c r="A330" s="398"/>
      <c r="B330" s="403"/>
      <c r="C330" s="402" t="s">
        <v>967</v>
      </c>
      <c r="D330" s="137"/>
      <c r="E330" s="399"/>
      <c r="F330" s="411">
        <v>8</v>
      </c>
      <c r="G330" s="399" t="s">
        <v>195</v>
      </c>
      <c r="H330" s="428"/>
      <c r="I330" s="156">
        <f t="shared" si="14"/>
        <v>0</v>
      </c>
      <c r="J330" s="428"/>
      <c r="K330" s="156">
        <f t="shared" si="15"/>
        <v>0</v>
      </c>
      <c r="L330" s="157">
        <f t="shared" si="16"/>
        <v>0</v>
      </c>
      <c r="M330" s="397"/>
    </row>
    <row r="331" spans="1:13" s="547" customFormat="1">
      <c r="A331" s="398"/>
      <c r="B331" s="403"/>
      <c r="C331" s="402" t="s">
        <v>973</v>
      </c>
      <c r="D331" s="137"/>
      <c r="E331" s="399"/>
      <c r="F331" s="411">
        <v>4</v>
      </c>
      <c r="G331" s="399" t="s">
        <v>195</v>
      </c>
      <c r="H331" s="428"/>
      <c r="I331" s="156">
        <f t="shared" si="14"/>
        <v>0</v>
      </c>
      <c r="J331" s="428"/>
      <c r="K331" s="156">
        <f t="shared" si="15"/>
        <v>0</v>
      </c>
      <c r="L331" s="157">
        <f t="shared" si="16"/>
        <v>0</v>
      </c>
      <c r="M331" s="397"/>
    </row>
    <row r="332" spans="1:13" s="547" customFormat="1">
      <c r="A332" s="398"/>
      <c r="B332" s="403"/>
      <c r="C332" s="402" t="s">
        <v>968</v>
      </c>
      <c r="D332" s="137"/>
      <c r="E332" s="399"/>
      <c r="F332" s="411">
        <v>10</v>
      </c>
      <c r="G332" s="399" t="s">
        <v>195</v>
      </c>
      <c r="H332" s="428"/>
      <c r="I332" s="156">
        <f t="shared" si="14"/>
        <v>0</v>
      </c>
      <c r="J332" s="428"/>
      <c r="K332" s="156">
        <f t="shared" si="15"/>
        <v>0</v>
      </c>
      <c r="L332" s="157">
        <f t="shared" si="16"/>
        <v>0</v>
      </c>
      <c r="M332" s="397"/>
    </row>
    <row r="333" spans="1:13" s="547" customFormat="1">
      <c r="A333" s="398"/>
      <c r="B333" s="403"/>
      <c r="C333" s="402"/>
      <c r="D333" s="137"/>
      <c r="E333" s="399"/>
      <c r="F333" s="411"/>
      <c r="G333" s="399"/>
      <c r="H333" s="428"/>
      <c r="I333" s="156"/>
      <c r="J333" s="428"/>
      <c r="K333" s="156"/>
      <c r="L333" s="157"/>
      <c r="M333" s="397"/>
    </row>
    <row r="334" spans="1:13" s="547" customFormat="1">
      <c r="A334" s="398"/>
      <c r="B334" s="403"/>
      <c r="C334" s="402" t="s">
        <v>975</v>
      </c>
      <c r="D334" s="137"/>
      <c r="E334" s="399"/>
      <c r="F334" s="411">
        <v>1</v>
      </c>
      <c r="G334" s="399" t="s">
        <v>923</v>
      </c>
      <c r="H334" s="428"/>
      <c r="I334" s="156">
        <f t="shared" ref="I334:I397" si="17">H334*F334</f>
        <v>0</v>
      </c>
      <c r="J334" s="428"/>
      <c r="K334" s="156">
        <f t="shared" si="15"/>
        <v>0</v>
      </c>
      <c r="L334" s="157">
        <f t="shared" si="16"/>
        <v>0</v>
      </c>
      <c r="M334" s="397"/>
    </row>
    <row r="335" spans="1:13" s="547" customFormat="1">
      <c r="A335" s="398"/>
      <c r="B335" s="403"/>
      <c r="C335" s="402" t="s">
        <v>970</v>
      </c>
      <c r="D335" s="137"/>
      <c r="E335" s="399"/>
      <c r="F335" s="411">
        <v>1</v>
      </c>
      <c r="G335" s="399" t="s">
        <v>195</v>
      </c>
      <c r="H335" s="428"/>
      <c r="I335" s="156">
        <f t="shared" si="17"/>
        <v>0</v>
      </c>
      <c r="J335" s="428"/>
      <c r="K335" s="156">
        <f t="shared" si="15"/>
        <v>0</v>
      </c>
      <c r="L335" s="157">
        <f t="shared" si="16"/>
        <v>0</v>
      </c>
      <c r="M335" s="397"/>
    </row>
    <row r="336" spans="1:13" s="547" customFormat="1">
      <c r="A336" s="398"/>
      <c r="B336" s="403"/>
      <c r="C336" s="402" t="s">
        <v>966</v>
      </c>
      <c r="D336" s="137"/>
      <c r="E336" s="399"/>
      <c r="F336" s="411">
        <v>30</v>
      </c>
      <c r="G336" s="399" t="s">
        <v>195</v>
      </c>
      <c r="H336" s="428"/>
      <c r="I336" s="156">
        <f t="shared" si="17"/>
        <v>0</v>
      </c>
      <c r="J336" s="428"/>
      <c r="K336" s="156">
        <f t="shared" ref="K336:K399" si="18">F336*J336</f>
        <v>0</v>
      </c>
      <c r="L336" s="157">
        <f t="shared" si="16"/>
        <v>0</v>
      </c>
      <c r="M336" s="397"/>
    </row>
    <row r="337" spans="1:13" s="547" customFormat="1">
      <c r="A337" s="398"/>
      <c r="B337" s="403"/>
      <c r="C337" s="402" t="s">
        <v>971</v>
      </c>
      <c r="D337" s="137"/>
      <c r="E337" s="399"/>
      <c r="F337" s="411">
        <v>1</v>
      </c>
      <c r="G337" s="399" t="s">
        <v>195</v>
      </c>
      <c r="H337" s="428"/>
      <c r="I337" s="156">
        <f t="shared" si="17"/>
        <v>0</v>
      </c>
      <c r="J337" s="428"/>
      <c r="K337" s="156">
        <f t="shared" si="18"/>
        <v>0</v>
      </c>
      <c r="L337" s="157">
        <f t="shared" ref="L337:L400" si="19">I337+K337</f>
        <v>0</v>
      </c>
      <c r="M337" s="397"/>
    </row>
    <row r="338" spans="1:13" s="547" customFormat="1">
      <c r="A338" s="398"/>
      <c r="B338" s="403"/>
      <c r="C338" s="402"/>
      <c r="D338" s="137"/>
      <c r="E338" s="399"/>
      <c r="F338" s="411"/>
      <c r="G338" s="399"/>
      <c r="H338" s="428"/>
      <c r="I338" s="156"/>
      <c r="J338" s="428"/>
      <c r="K338" s="156"/>
      <c r="L338" s="157"/>
      <c r="M338" s="397"/>
    </row>
    <row r="339" spans="1:13" s="547" customFormat="1">
      <c r="A339" s="398"/>
      <c r="B339" s="403"/>
      <c r="C339" s="402" t="s">
        <v>976</v>
      </c>
      <c r="D339" s="137"/>
      <c r="E339" s="399"/>
      <c r="F339" s="411">
        <v>1</v>
      </c>
      <c r="G339" s="399" t="s">
        <v>923</v>
      </c>
      <c r="H339" s="428"/>
      <c r="I339" s="156">
        <f t="shared" si="17"/>
        <v>0</v>
      </c>
      <c r="J339" s="428"/>
      <c r="K339" s="156">
        <f t="shared" si="18"/>
        <v>0</v>
      </c>
      <c r="L339" s="157">
        <f t="shared" si="19"/>
        <v>0</v>
      </c>
      <c r="M339" s="397"/>
    </row>
    <row r="340" spans="1:13" s="547" customFormat="1">
      <c r="A340" s="398"/>
      <c r="B340" s="403"/>
      <c r="C340" s="402" t="s">
        <v>970</v>
      </c>
      <c r="D340" s="137"/>
      <c r="E340" s="399"/>
      <c r="F340" s="411">
        <v>1</v>
      </c>
      <c r="G340" s="399" t="s">
        <v>195</v>
      </c>
      <c r="H340" s="428"/>
      <c r="I340" s="156">
        <f t="shared" si="17"/>
        <v>0</v>
      </c>
      <c r="J340" s="428"/>
      <c r="K340" s="156">
        <f t="shared" si="18"/>
        <v>0</v>
      </c>
      <c r="L340" s="157">
        <f t="shared" si="19"/>
        <v>0</v>
      </c>
      <c r="M340" s="397"/>
    </row>
    <row r="341" spans="1:13" s="547" customFormat="1">
      <c r="A341" s="398"/>
      <c r="B341" s="403"/>
      <c r="C341" s="402" t="s">
        <v>966</v>
      </c>
      <c r="D341" s="137"/>
      <c r="E341" s="399"/>
      <c r="F341" s="411">
        <v>15</v>
      </c>
      <c r="G341" s="399" t="s">
        <v>195</v>
      </c>
      <c r="H341" s="428"/>
      <c r="I341" s="156">
        <f t="shared" si="17"/>
        <v>0</v>
      </c>
      <c r="J341" s="428"/>
      <c r="K341" s="156">
        <f t="shared" si="18"/>
        <v>0</v>
      </c>
      <c r="L341" s="157">
        <f t="shared" si="19"/>
        <v>0</v>
      </c>
      <c r="M341" s="397"/>
    </row>
    <row r="342" spans="1:13" s="547" customFormat="1">
      <c r="A342" s="398"/>
      <c r="B342" s="403"/>
      <c r="C342" s="402" t="s">
        <v>977</v>
      </c>
      <c r="D342" s="137"/>
      <c r="E342" s="399"/>
      <c r="F342" s="411">
        <v>2</v>
      </c>
      <c r="G342" s="399" t="s">
        <v>195</v>
      </c>
      <c r="H342" s="428"/>
      <c r="I342" s="156">
        <f t="shared" si="17"/>
        <v>0</v>
      </c>
      <c r="J342" s="428"/>
      <c r="K342" s="156">
        <f t="shared" si="18"/>
        <v>0</v>
      </c>
      <c r="L342" s="157">
        <f t="shared" si="19"/>
        <v>0</v>
      </c>
      <c r="M342" s="397"/>
    </row>
    <row r="343" spans="1:13" s="547" customFormat="1">
      <c r="A343" s="398"/>
      <c r="B343" s="403"/>
      <c r="C343" s="402" t="s">
        <v>967</v>
      </c>
      <c r="D343" s="137"/>
      <c r="E343" s="399"/>
      <c r="F343" s="411">
        <v>6</v>
      </c>
      <c r="G343" s="399" t="s">
        <v>195</v>
      </c>
      <c r="H343" s="464"/>
      <c r="I343" s="156">
        <f t="shared" si="17"/>
        <v>0</v>
      </c>
      <c r="J343" s="464"/>
      <c r="K343" s="156">
        <f t="shared" si="18"/>
        <v>0</v>
      </c>
      <c r="L343" s="157">
        <f t="shared" si="19"/>
        <v>0</v>
      </c>
      <c r="M343" s="397"/>
    </row>
    <row r="344" spans="1:13" s="547" customFormat="1">
      <c r="A344" s="398"/>
      <c r="B344" s="403"/>
      <c r="C344" s="402" t="s">
        <v>971</v>
      </c>
      <c r="D344" s="137"/>
      <c r="E344" s="399"/>
      <c r="F344" s="411">
        <v>2</v>
      </c>
      <c r="G344" s="399" t="s">
        <v>195</v>
      </c>
      <c r="H344" s="428"/>
      <c r="I344" s="156">
        <f t="shared" si="17"/>
        <v>0</v>
      </c>
      <c r="J344" s="428"/>
      <c r="K344" s="156">
        <f t="shared" si="18"/>
        <v>0</v>
      </c>
      <c r="L344" s="157">
        <f t="shared" si="19"/>
        <v>0</v>
      </c>
      <c r="M344" s="397"/>
    </row>
    <row r="345" spans="1:13" s="547" customFormat="1">
      <c r="A345" s="398"/>
      <c r="B345" s="403"/>
      <c r="C345" s="402"/>
      <c r="D345" s="137"/>
      <c r="E345" s="399"/>
      <c r="F345" s="411"/>
      <c r="G345" s="399"/>
      <c r="H345" s="428"/>
      <c r="I345" s="156"/>
      <c r="J345" s="428"/>
      <c r="K345" s="156"/>
      <c r="L345" s="157"/>
      <c r="M345" s="397"/>
    </row>
    <row r="346" spans="1:13" s="547" customFormat="1">
      <c r="A346" s="398"/>
      <c r="B346" s="403"/>
      <c r="C346" s="402" t="s">
        <v>978</v>
      </c>
      <c r="D346" s="137"/>
      <c r="E346" s="399"/>
      <c r="F346" s="411">
        <v>1</v>
      </c>
      <c r="G346" s="399" t="s">
        <v>923</v>
      </c>
      <c r="H346" s="428"/>
      <c r="I346" s="156">
        <f t="shared" si="17"/>
        <v>0</v>
      </c>
      <c r="J346" s="428"/>
      <c r="K346" s="156">
        <f t="shared" si="18"/>
        <v>0</v>
      </c>
      <c r="L346" s="157">
        <f t="shared" si="19"/>
        <v>0</v>
      </c>
      <c r="M346" s="397"/>
    </row>
    <row r="347" spans="1:13" s="547" customFormat="1">
      <c r="A347" s="398"/>
      <c r="B347" s="403"/>
      <c r="C347" s="402" t="s">
        <v>965</v>
      </c>
      <c r="D347" s="137"/>
      <c r="E347" s="399"/>
      <c r="F347" s="411">
        <v>1</v>
      </c>
      <c r="G347" s="399" t="s">
        <v>195</v>
      </c>
      <c r="H347" s="428"/>
      <c r="I347" s="156">
        <f t="shared" si="17"/>
        <v>0</v>
      </c>
      <c r="J347" s="428"/>
      <c r="K347" s="156">
        <f t="shared" si="18"/>
        <v>0</v>
      </c>
      <c r="L347" s="157">
        <f t="shared" si="19"/>
        <v>0</v>
      </c>
      <c r="M347" s="397"/>
    </row>
    <row r="348" spans="1:13" s="547" customFormat="1">
      <c r="A348" s="398"/>
      <c r="B348" s="403"/>
      <c r="C348" s="402" t="s">
        <v>966</v>
      </c>
      <c r="D348" s="137"/>
      <c r="E348" s="399"/>
      <c r="F348" s="411">
        <v>21</v>
      </c>
      <c r="G348" s="399" t="s">
        <v>195</v>
      </c>
      <c r="H348" s="428"/>
      <c r="I348" s="156">
        <f t="shared" si="17"/>
        <v>0</v>
      </c>
      <c r="J348" s="428"/>
      <c r="K348" s="156">
        <f t="shared" si="18"/>
        <v>0</v>
      </c>
      <c r="L348" s="157">
        <f t="shared" si="19"/>
        <v>0</v>
      </c>
      <c r="M348" s="397"/>
    </row>
    <row r="349" spans="1:13" s="547" customFormat="1">
      <c r="A349" s="398"/>
      <c r="B349" s="403"/>
      <c r="C349" s="402" t="s">
        <v>967</v>
      </c>
      <c r="D349" s="137"/>
      <c r="E349" s="399"/>
      <c r="F349" s="411">
        <v>9</v>
      </c>
      <c r="G349" s="399" t="s">
        <v>195</v>
      </c>
      <c r="H349" s="428"/>
      <c r="I349" s="156">
        <f t="shared" si="17"/>
        <v>0</v>
      </c>
      <c r="J349" s="428"/>
      <c r="K349" s="156">
        <f t="shared" si="18"/>
        <v>0</v>
      </c>
      <c r="L349" s="157">
        <f t="shared" si="19"/>
        <v>0</v>
      </c>
      <c r="M349" s="397"/>
    </row>
    <row r="350" spans="1:13" s="547" customFormat="1">
      <c r="A350" s="398"/>
      <c r="B350" s="403"/>
      <c r="C350" s="402" t="s">
        <v>973</v>
      </c>
      <c r="D350" s="137"/>
      <c r="E350" s="399"/>
      <c r="F350" s="411">
        <v>3</v>
      </c>
      <c r="G350" s="399" t="s">
        <v>195</v>
      </c>
      <c r="H350" s="428"/>
      <c r="I350" s="156">
        <f t="shared" si="17"/>
        <v>0</v>
      </c>
      <c r="J350" s="428"/>
      <c r="K350" s="156">
        <f t="shared" si="18"/>
        <v>0</v>
      </c>
      <c r="L350" s="157">
        <f t="shared" si="19"/>
        <v>0</v>
      </c>
      <c r="M350" s="397"/>
    </row>
    <row r="351" spans="1:13" s="547" customFormat="1">
      <c r="A351" s="398"/>
      <c r="B351" s="403"/>
      <c r="C351" s="402" t="s">
        <v>968</v>
      </c>
      <c r="D351" s="137"/>
      <c r="E351" s="399"/>
      <c r="F351" s="411">
        <v>6</v>
      </c>
      <c r="G351" s="399" t="s">
        <v>195</v>
      </c>
      <c r="H351" s="428"/>
      <c r="I351" s="156">
        <f t="shared" si="17"/>
        <v>0</v>
      </c>
      <c r="J351" s="428"/>
      <c r="K351" s="156">
        <f t="shared" si="18"/>
        <v>0</v>
      </c>
      <c r="L351" s="157">
        <f t="shared" si="19"/>
        <v>0</v>
      </c>
      <c r="M351" s="397"/>
    </row>
    <row r="352" spans="1:13" s="547" customFormat="1">
      <c r="A352" s="398"/>
      <c r="B352" s="403"/>
      <c r="C352" s="402"/>
      <c r="D352" s="137"/>
      <c r="E352" s="399"/>
      <c r="F352" s="411"/>
      <c r="G352" s="399"/>
      <c r="H352" s="428"/>
      <c r="I352" s="156"/>
      <c r="J352" s="428"/>
      <c r="K352" s="156"/>
      <c r="L352" s="157"/>
      <c r="M352" s="397"/>
    </row>
    <row r="353" spans="1:13" s="547" customFormat="1">
      <c r="A353" s="398"/>
      <c r="B353" s="403"/>
      <c r="C353" s="402" t="s">
        <v>979</v>
      </c>
      <c r="D353" s="137"/>
      <c r="E353" s="399"/>
      <c r="F353" s="411">
        <v>1</v>
      </c>
      <c r="G353" s="399" t="s">
        <v>923</v>
      </c>
      <c r="H353" s="428"/>
      <c r="I353" s="156">
        <f t="shared" si="17"/>
        <v>0</v>
      </c>
      <c r="J353" s="428"/>
      <c r="K353" s="156">
        <f t="shared" si="18"/>
        <v>0</v>
      </c>
      <c r="L353" s="157">
        <f t="shared" si="19"/>
        <v>0</v>
      </c>
      <c r="M353" s="397"/>
    </row>
    <row r="354" spans="1:13" s="547" customFormat="1">
      <c r="A354" s="398"/>
      <c r="B354" s="403"/>
      <c r="C354" s="402" t="s">
        <v>965</v>
      </c>
      <c r="D354" s="137"/>
      <c r="E354" s="399"/>
      <c r="F354" s="411">
        <v>1</v>
      </c>
      <c r="G354" s="399" t="s">
        <v>195</v>
      </c>
      <c r="H354" s="428"/>
      <c r="I354" s="156">
        <f t="shared" si="17"/>
        <v>0</v>
      </c>
      <c r="J354" s="428"/>
      <c r="K354" s="156">
        <f t="shared" si="18"/>
        <v>0</v>
      </c>
      <c r="L354" s="157">
        <f t="shared" si="19"/>
        <v>0</v>
      </c>
      <c r="M354" s="397"/>
    </row>
    <row r="355" spans="1:13" s="547" customFormat="1">
      <c r="A355" s="398"/>
      <c r="B355" s="403"/>
      <c r="C355" s="402" t="s">
        <v>966</v>
      </c>
      <c r="D355" s="137"/>
      <c r="E355" s="399"/>
      <c r="F355" s="411">
        <v>15</v>
      </c>
      <c r="G355" s="399" t="s">
        <v>195</v>
      </c>
      <c r="H355" s="428"/>
      <c r="I355" s="156">
        <f t="shared" si="17"/>
        <v>0</v>
      </c>
      <c r="J355" s="428"/>
      <c r="K355" s="156">
        <f t="shared" si="18"/>
        <v>0</v>
      </c>
      <c r="L355" s="157">
        <f t="shared" si="19"/>
        <v>0</v>
      </c>
      <c r="M355" s="397"/>
    </row>
    <row r="356" spans="1:13" s="547" customFormat="1">
      <c r="A356" s="398"/>
      <c r="B356" s="403"/>
      <c r="C356" s="402" t="s">
        <v>967</v>
      </c>
      <c r="D356" s="137"/>
      <c r="E356" s="399"/>
      <c r="F356" s="411">
        <v>9</v>
      </c>
      <c r="G356" s="399" t="s">
        <v>195</v>
      </c>
      <c r="H356" s="428"/>
      <c r="I356" s="156">
        <f t="shared" si="17"/>
        <v>0</v>
      </c>
      <c r="J356" s="428"/>
      <c r="K356" s="156">
        <f t="shared" si="18"/>
        <v>0</v>
      </c>
      <c r="L356" s="157">
        <f t="shared" si="19"/>
        <v>0</v>
      </c>
      <c r="M356" s="397"/>
    </row>
    <row r="357" spans="1:13" s="547" customFormat="1">
      <c r="A357" s="398"/>
      <c r="B357" s="403"/>
      <c r="C357" s="402" t="s">
        <v>973</v>
      </c>
      <c r="D357" s="137"/>
      <c r="E357" s="399"/>
      <c r="F357" s="411">
        <v>3</v>
      </c>
      <c r="G357" s="399" t="s">
        <v>195</v>
      </c>
      <c r="H357" s="428"/>
      <c r="I357" s="156">
        <f t="shared" si="17"/>
        <v>0</v>
      </c>
      <c r="J357" s="428"/>
      <c r="K357" s="156">
        <f t="shared" si="18"/>
        <v>0</v>
      </c>
      <c r="L357" s="157">
        <f t="shared" si="19"/>
        <v>0</v>
      </c>
      <c r="M357" s="397"/>
    </row>
    <row r="358" spans="1:13" s="547" customFormat="1">
      <c r="A358" s="398"/>
      <c r="B358" s="403"/>
      <c r="C358" s="402" t="s">
        <v>968</v>
      </c>
      <c r="D358" s="137"/>
      <c r="E358" s="399"/>
      <c r="F358" s="411">
        <v>6</v>
      </c>
      <c r="G358" s="399" t="s">
        <v>195</v>
      </c>
      <c r="H358" s="428"/>
      <c r="I358" s="156">
        <f t="shared" si="17"/>
        <v>0</v>
      </c>
      <c r="J358" s="428"/>
      <c r="K358" s="156">
        <f t="shared" si="18"/>
        <v>0</v>
      </c>
      <c r="L358" s="157">
        <f t="shared" si="19"/>
        <v>0</v>
      </c>
      <c r="M358" s="397"/>
    </row>
    <row r="359" spans="1:13" s="547" customFormat="1">
      <c r="A359" s="398"/>
      <c r="B359" s="403"/>
      <c r="C359" s="402"/>
      <c r="D359" s="137"/>
      <c r="E359" s="399"/>
      <c r="F359" s="411"/>
      <c r="G359" s="399"/>
      <c r="H359" s="428"/>
      <c r="I359" s="156"/>
      <c r="J359" s="428"/>
      <c r="K359" s="156"/>
      <c r="L359" s="157"/>
      <c r="M359" s="397"/>
    </row>
    <row r="360" spans="1:13" s="547" customFormat="1">
      <c r="A360" s="398"/>
      <c r="B360" s="403"/>
      <c r="C360" s="402" t="s">
        <v>980</v>
      </c>
      <c r="D360" s="737"/>
      <c r="E360" s="661"/>
      <c r="F360" s="411">
        <v>1</v>
      </c>
      <c r="G360" s="399" t="s">
        <v>923</v>
      </c>
      <c r="H360" s="428"/>
      <c r="I360" s="156">
        <f t="shared" si="17"/>
        <v>0</v>
      </c>
      <c r="J360" s="428"/>
      <c r="K360" s="156">
        <f t="shared" si="18"/>
        <v>0</v>
      </c>
      <c r="L360" s="157">
        <f t="shared" si="19"/>
        <v>0</v>
      </c>
      <c r="M360" s="397"/>
    </row>
    <row r="361" spans="1:13" s="547" customFormat="1">
      <c r="A361" s="398"/>
      <c r="B361" s="403"/>
      <c r="C361" s="402" t="s">
        <v>965</v>
      </c>
      <c r="D361" s="137"/>
      <c r="E361" s="399"/>
      <c r="F361" s="411">
        <v>1</v>
      </c>
      <c r="G361" s="399" t="s">
        <v>195</v>
      </c>
      <c r="H361" s="428"/>
      <c r="I361" s="156">
        <f t="shared" si="17"/>
        <v>0</v>
      </c>
      <c r="J361" s="428"/>
      <c r="K361" s="156">
        <f t="shared" si="18"/>
        <v>0</v>
      </c>
      <c r="L361" s="157">
        <f t="shared" si="19"/>
        <v>0</v>
      </c>
      <c r="M361" s="397"/>
    </row>
    <row r="362" spans="1:13" s="547" customFormat="1">
      <c r="A362" s="398"/>
      <c r="B362" s="403"/>
      <c r="C362" s="402" t="s">
        <v>966</v>
      </c>
      <c r="D362" s="137"/>
      <c r="E362" s="399"/>
      <c r="F362" s="411">
        <v>18</v>
      </c>
      <c r="G362" s="399" t="s">
        <v>195</v>
      </c>
      <c r="H362" s="428"/>
      <c r="I362" s="156">
        <f t="shared" si="17"/>
        <v>0</v>
      </c>
      <c r="J362" s="428"/>
      <c r="K362" s="156">
        <f t="shared" si="18"/>
        <v>0</v>
      </c>
      <c r="L362" s="157">
        <f t="shared" si="19"/>
        <v>0</v>
      </c>
      <c r="M362" s="397"/>
    </row>
    <row r="363" spans="1:13" s="547" customFormat="1">
      <c r="A363" s="398"/>
      <c r="B363" s="403"/>
      <c r="C363" s="402" t="s">
        <v>967</v>
      </c>
      <c r="D363" s="137"/>
      <c r="E363" s="399"/>
      <c r="F363" s="411">
        <v>18</v>
      </c>
      <c r="G363" s="399" t="s">
        <v>195</v>
      </c>
      <c r="H363" s="428"/>
      <c r="I363" s="156">
        <f t="shared" si="17"/>
        <v>0</v>
      </c>
      <c r="J363" s="428"/>
      <c r="K363" s="156">
        <f t="shared" si="18"/>
        <v>0</v>
      </c>
      <c r="L363" s="157">
        <f t="shared" si="19"/>
        <v>0</v>
      </c>
      <c r="M363" s="397"/>
    </row>
    <row r="364" spans="1:13" s="547" customFormat="1">
      <c r="A364" s="398"/>
      <c r="B364" s="403"/>
      <c r="C364" s="402"/>
      <c r="D364" s="137"/>
      <c r="E364" s="399"/>
      <c r="F364" s="411"/>
      <c r="G364" s="399"/>
      <c r="H364" s="428"/>
      <c r="I364" s="156"/>
      <c r="J364" s="428"/>
      <c r="K364" s="156"/>
      <c r="L364" s="157"/>
      <c r="M364" s="397"/>
    </row>
    <row r="365" spans="1:13" s="547" customFormat="1">
      <c r="A365" s="398"/>
      <c r="B365" s="403"/>
      <c r="C365" s="402" t="s">
        <v>981</v>
      </c>
      <c r="D365" s="137"/>
      <c r="E365" s="399"/>
      <c r="F365" s="411">
        <v>1</v>
      </c>
      <c r="G365" s="399" t="s">
        <v>923</v>
      </c>
      <c r="H365" s="428"/>
      <c r="I365" s="156">
        <f t="shared" si="17"/>
        <v>0</v>
      </c>
      <c r="J365" s="428"/>
      <c r="K365" s="156">
        <f t="shared" si="18"/>
        <v>0</v>
      </c>
      <c r="L365" s="157">
        <f t="shared" si="19"/>
        <v>0</v>
      </c>
      <c r="M365" s="397"/>
    </row>
    <row r="366" spans="1:13" s="547" customFormat="1">
      <c r="A366" s="398"/>
      <c r="B366" s="403"/>
      <c r="C366" s="402" t="s">
        <v>982</v>
      </c>
      <c r="D366" s="137"/>
      <c r="E366" s="399"/>
      <c r="F366" s="411">
        <v>1</v>
      </c>
      <c r="G366" s="399" t="s">
        <v>195</v>
      </c>
      <c r="H366" s="428"/>
      <c r="I366" s="156">
        <f t="shared" si="17"/>
        <v>0</v>
      </c>
      <c r="J366" s="428"/>
      <c r="K366" s="156">
        <f t="shared" si="18"/>
        <v>0</v>
      </c>
      <c r="L366" s="157">
        <f t="shared" si="19"/>
        <v>0</v>
      </c>
      <c r="M366" s="397"/>
    </row>
    <row r="367" spans="1:13" s="547" customFormat="1">
      <c r="A367" s="398"/>
      <c r="B367" s="403"/>
      <c r="C367" s="402" t="s">
        <v>966</v>
      </c>
      <c r="D367" s="137"/>
      <c r="E367" s="399"/>
      <c r="F367" s="411">
        <v>8</v>
      </c>
      <c r="G367" s="399" t="s">
        <v>195</v>
      </c>
      <c r="H367" s="428"/>
      <c r="I367" s="156">
        <f t="shared" si="17"/>
        <v>0</v>
      </c>
      <c r="J367" s="428"/>
      <c r="K367" s="156">
        <f t="shared" si="18"/>
        <v>0</v>
      </c>
      <c r="L367" s="157">
        <f t="shared" si="19"/>
        <v>0</v>
      </c>
      <c r="M367" s="397"/>
    </row>
    <row r="368" spans="1:13" s="547" customFormat="1">
      <c r="A368" s="398"/>
      <c r="B368" s="403"/>
      <c r="C368" s="402" t="s">
        <v>967</v>
      </c>
      <c r="D368" s="137"/>
      <c r="E368" s="399"/>
      <c r="F368" s="411">
        <v>34</v>
      </c>
      <c r="G368" s="399" t="s">
        <v>195</v>
      </c>
      <c r="H368" s="428"/>
      <c r="I368" s="156">
        <f t="shared" si="17"/>
        <v>0</v>
      </c>
      <c r="J368" s="428"/>
      <c r="K368" s="156">
        <f t="shared" si="18"/>
        <v>0</v>
      </c>
      <c r="L368" s="157">
        <f t="shared" si="19"/>
        <v>0</v>
      </c>
      <c r="M368" s="397"/>
    </row>
    <row r="369" spans="1:13" s="547" customFormat="1">
      <c r="A369" s="398"/>
      <c r="B369" s="403"/>
      <c r="C369" s="402"/>
      <c r="D369" s="137"/>
      <c r="E369" s="399"/>
      <c r="F369" s="411"/>
      <c r="G369" s="399"/>
      <c r="H369" s="428"/>
      <c r="I369" s="156"/>
      <c r="J369" s="428"/>
      <c r="K369" s="156"/>
      <c r="L369" s="157"/>
      <c r="M369" s="397"/>
    </row>
    <row r="370" spans="1:13" s="547" customFormat="1">
      <c r="A370" s="398"/>
      <c r="B370" s="403"/>
      <c r="C370" s="402" t="s">
        <v>983</v>
      </c>
      <c r="D370" s="137"/>
      <c r="E370" s="399"/>
      <c r="F370" s="411">
        <v>1</v>
      </c>
      <c r="G370" s="399" t="s">
        <v>923</v>
      </c>
      <c r="H370" s="428"/>
      <c r="I370" s="156">
        <f t="shared" si="17"/>
        <v>0</v>
      </c>
      <c r="J370" s="428"/>
      <c r="K370" s="156">
        <f t="shared" si="18"/>
        <v>0</v>
      </c>
      <c r="L370" s="157">
        <f t="shared" si="19"/>
        <v>0</v>
      </c>
      <c r="M370" s="397"/>
    </row>
    <row r="371" spans="1:13" s="547" customFormat="1">
      <c r="A371" s="398"/>
      <c r="B371" s="403"/>
      <c r="C371" s="402" t="s">
        <v>965</v>
      </c>
      <c r="D371" s="137"/>
      <c r="E371" s="399"/>
      <c r="F371" s="411">
        <v>1</v>
      </c>
      <c r="G371" s="399" t="s">
        <v>195</v>
      </c>
      <c r="H371" s="428"/>
      <c r="I371" s="156">
        <f t="shared" si="17"/>
        <v>0</v>
      </c>
      <c r="J371" s="428"/>
      <c r="K371" s="156">
        <f t="shared" si="18"/>
        <v>0</v>
      </c>
      <c r="L371" s="157">
        <f t="shared" si="19"/>
        <v>0</v>
      </c>
      <c r="M371" s="397"/>
    </row>
    <row r="372" spans="1:13" s="547" customFormat="1">
      <c r="A372" s="398"/>
      <c r="B372" s="403"/>
      <c r="C372" s="402" t="s">
        <v>966</v>
      </c>
      <c r="D372" s="137"/>
      <c r="E372" s="399"/>
      <c r="F372" s="411">
        <v>20</v>
      </c>
      <c r="G372" s="399" t="s">
        <v>195</v>
      </c>
      <c r="H372" s="428"/>
      <c r="I372" s="156">
        <f t="shared" si="17"/>
        <v>0</v>
      </c>
      <c r="J372" s="428"/>
      <c r="K372" s="156">
        <f t="shared" si="18"/>
        <v>0</v>
      </c>
      <c r="L372" s="157">
        <f t="shared" si="19"/>
        <v>0</v>
      </c>
      <c r="M372" s="397"/>
    </row>
    <row r="373" spans="1:13" s="547" customFormat="1">
      <c r="A373" s="398"/>
      <c r="B373" s="403"/>
      <c r="C373" s="402" t="s">
        <v>967</v>
      </c>
      <c r="D373" s="137"/>
      <c r="E373" s="399"/>
      <c r="F373" s="411">
        <v>1</v>
      </c>
      <c r="G373" s="399" t="s">
        <v>195</v>
      </c>
      <c r="H373" s="428"/>
      <c r="I373" s="156">
        <f t="shared" si="17"/>
        <v>0</v>
      </c>
      <c r="J373" s="428"/>
      <c r="K373" s="156">
        <f t="shared" si="18"/>
        <v>0</v>
      </c>
      <c r="L373" s="157">
        <f t="shared" si="19"/>
        <v>0</v>
      </c>
      <c r="M373" s="397"/>
    </row>
    <row r="374" spans="1:13" s="547" customFormat="1">
      <c r="A374" s="398"/>
      <c r="B374" s="403"/>
      <c r="C374" s="402" t="s">
        <v>973</v>
      </c>
      <c r="D374" s="137"/>
      <c r="E374" s="399"/>
      <c r="F374" s="411">
        <v>3</v>
      </c>
      <c r="G374" s="399" t="s">
        <v>195</v>
      </c>
      <c r="H374" s="428"/>
      <c r="I374" s="156">
        <f t="shared" si="17"/>
        <v>0</v>
      </c>
      <c r="J374" s="428"/>
      <c r="K374" s="156">
        <f t="shared" si="18"/>
        <v>0</v>
      </c>
      <c r="L374" s="157">
        <f t="shared" si="19"/>
        <v>0</v>
      </c>
      <c r="M374" s="397"/>
    </row>
    <row r="375" spans="1:13" s="547" customFormat="1">
      <c r="A375" s="398"/>
      <c r="B375" s="403"/>
      <c r="C375" s="402" t="s">
        <v>968</v>
      </c>
      <c r="D375" s="137"/>
      <c r="E375" s="399"/>
      <c r="F375" s="411">
        <v>18</v>
      </c>
      <c r="G375" s="399" t="s">
        <v>195</v>
      </c>
      <c r="H375" s="428"/>
      <c r="I375" s="156">
        <f t="shared" si="17"/>
        <v>0</v>
      </c>
      <c r="J375" s="428"/>
      <c r="K375" s="156">
        <f t="shared" si="18"/>
        <v>0</v>
      </c>
      <c r="L375" s="157">
        <f t="shared" si="19"/>
        <v>0</v>
      </c>
      <c r="M375" s="397"/>
    </row>
    <row r="376" spans="1:13" s="547" customFormat="1">
      <c r="A376" s="398"/>
      <c r="B376" s="403"/>
      <c r="C376" s="402"/>
      <c r="D376" s="137"/>
      <c r="E376" s="399"/>
      <c r="F376" s="411"/>
      <c r="G376" s="399"/>
      <c r="H376" s="428"/>
      <c r="I376" s="156"/>
      <c r="J376" s="428"/>
      <c r="K376" s="156"/>
      <c r="L376" s="157"/>
      <c r="M376" s="397"/>
    </row>
    <row r="377" spans="1:13" s="547" customFormat="1">
      <c r="A377" s="398"/>
      <c r="B377" s="403"/>
      <c r="C377" s="402" t="s">
        <v>984</v>
      </c>
      <c r="D377" s="137"/>
      <c r="E377" s="399"/>
      <c r="F377" s="411">
        <v>1</v>
      </c>
      <c r="G377" s="399" t="s">
        <v>923</v>
      </c>
      <c r="H377" s="428"/>
      <c r="I377" s="156">
        <f t="shared" si="17"/>
        <v>0</v>
      </c>
      <c r="J377" s="428"/>
      <c r="K377" s="156">
        <f t="shared" si="18"/>
        <v>0</v>
      </c>
      <c r="L377" s="157">
        <f t="shared" si="19"/>
        <v>0</v>
      </c>
      <c r="M377" s="397"/>
    </row>
    <row r="378" spans="1:13" s="547" customFormat="1">
      <c r="A378" s="398"/>
      <c r="B378" s="403"/>
      <c r="C378" s="402" t="s">
        <v>965</v>
      </c>
      <c r="D378" s="137"/>
      <c r="E378" s="399"/>
      <c r="F378" s="411">
        <v>1</v>
      </c>
      <c r="G378" s="399" t="s">
        <v>195</v>
      </c>
      <c r="H378" s="428"/>
      <c r="I378" s="156">
        <f t="shared" si="17"/>
        <v>0</v>
      </c>
      <c r="J378" s="428"/>
      <c r="K378" s="156">
        <f t="shared" si="18"/>
        <v>0</v>
      </c>
      <c r="L378" s="157">
        <f t="shared" si="19"/>
        <v>0</v>
      </c>
      <c r="M378" s="397"/>
    </row>
    <row r="379" spans="1:13" s="547" customFormat="1">
      <c r="A379" s="398"/>
      <c r="B379" s="403"/>
      <c r="C379" s="402" t="s">
        <v>966</v>
      </c>
      <c r="D379" s="137"/>
      <c r="E379" s="399"/>
      <c r="F379" s="411">
        <v>21</v>
      </c>
      <c r="G379" s="399" t="s">
        <v>195</v>
      </c>
      <c r="H379" s="428"/>
      <c r="I379" s="156">
        <f t="shared" si="17"/>
        <v>0</v>
      </c>
      <c r="J379" s="428"/>
      <c r="K379" s="156">
        <f t="shared" si="18"/>
        <v>0</v>
      </c>
      <c r="L379" s="157">
        <f t="shared" si="19"/>
        <v>0</v>
      </c>
      <c r="M379" s="397"/>
    </row>
    <row r="380" spans="1:13" s="547" customFormat="1">
      <c r="A380" s="398"/>
      <c r="B380" s="403"/>
      <c r="C380" s="402" t="s">
        <v>968</v>
      </c>
      <c r="D380" s="137"/>
      <c r="E380" s="399"/>
      <c r="F380" s="411">
        <v>21</v>
      </c>
      <c r="G380" s="399" t="s">
        <v>195</v>
      </c>
      <c r="H380" s="428"/>
      <c r="I380" s="156">
        <f t="shared" si="17"/>
        <v>0</v>
      </c>
      <c r="J380" s="428"/>
      <c r="K380" s="156">
        <f t="shared" si="18"/>
        <v>0</v>
      </c>
      <c r="L380" s="157">
        <f t="shared" si="19"/>
        <v>0</v>
      </c>
      <c r="M380" s="397"/>
    </row>
    <row r="381" spans="1:13" s="547" customFormat="1">
      <c r="A381" s="398"/>
      <c r="B381" s="403"/>
      <c r="C381" s="402"/>
      <c r="D381" s="137"/>
      <c r="E381" s="399"/>
      <c r="F381" s="411"/>
      <c r="G381" s="399"/>
      <c r="H381" s="428"/>
      <c r="I381" s="156"/>
      <c r="J381" s="428"/>
      <c r="K381" s="156"/>
      <c r="L381" s="157"/>
      <c r="M381" s="397"/>
    </row>
    <row r="382" spans="1:13" s="547" customFormat="1">
      <c r="A382" s="398"/>
      <c r="B382" s="403"/>
      <c r="C382" s="402" t="s">
        <v>985</v>
      </c>
      <c r="D382" s="137"/>
      <c r="E382" s="399"/>
      <c r="F382" s="411">
        <v>1</v>
      </c>
      <c r="G382" s="399" t="s">
        <v>923</v>
      </c>
      <c r="H382" s="428"/>
      <c r="I382" s="156">
        <f t="shared" si="17"/>
        <v>0</v>
      </c>
      <c r="J382" s="428"/>
      <c r="K382" s="156">
        <f t="shared" si="18"/>
        <v>0</v>
      </c>
      <c r="L382" s="157">
        <f t="shared" si="19"/>
        <v>0</v>
      </c>
      <c r="M382" s="397"/>
    </row>
    <row r="383" spans="1:13" s="547" customFormat="1">
      <c r="A383" s="398"/>
      <c r="B383" s="403"/>
      <c r="C383" s="402" t="s">
        <v>970</v>
      </c>
      <c r="D383" s="137"/>
      <c r="E383" s="399"/>
      <c r="F383" s="411">
        <v>1</v>
      </c>
      <c r="G383" s="399" t="s">
        <v>195</v>
      </c>
      <c r="H383" s="428"/>
      <c r="I383" s="156">
        <f t="shared" si="17"/>
        <v>0</v>
      </c>
      <c r="J383" s="428"/>
      <c r="K383" s="156">
        <f t="shared" si="18"/>
        <v>0</v>
      </c>
      <c r="L383" s="157">
        <f t="shared" si="19"/>
        <v>0</v>
      </c>
      <c r="M383" s="397"/>
    </row>
    <row r="384" spans="1:13" s="547" customFormat="1">
      <c r="A384" s="398"/>
      <c r="B384" s="403"/>
      <c r="C384" s="402" t="s">
        <v>966</v>
      </c>
      <c r="D384" s="137"/>
      <c r="E384" s="399"/>
      <c r="F384" s="411">
        <v>42</v>
      </c>
      <c r="G384" s="399" t="s">
        <v>195</v>
      </c>
      <c r="H384" s="428"/>
      <c r="I384" s="156">
        <f t="shared" si="17"/>
        <v>0</v>
      </c>
      <c r="J384" s="428"/>
      <c r="K384" s="156">
        <f t="shared" si="18"/>
        <v>0</v>
      </c>
      <c r="L384" s="157">
        <f t="shared" si="19"/>
        <v>0</v>
      </c>
      <c r="M384" s="397"/>
    </row>
    <row r="385" spans="1:13" s="547" customFormat="1">
      <c r="A385" s="398"/>
      <c r="B385" s="403"/>
      <c r="C385" s="402"/>
      <c r="D385" s="137"/>
      <c r="E385" s="399"/>
      <c r="F385" s="411"/>
      <c r="G385" s="399"/>
      <c r="H385" s="428"/>
      <c r="I385" s="156"/>
      <c r="J385" s="428"/>
      <c r="K385" s="156"/>
      <c r="L385" s="157"/>
      <c r="M385" s="397"/>
    </row>
    <row r="386" spans="1:13" s="547" customFormat="1">
      <c r="A386" s="398"/>
      <c r="B386" s="403"/>
      <c r="C386" s="402" t="s">
        <v>986</v>
      </c>
      <c r="D386" s="137"/>
      <c r="E386" s="399"/>
      <c r="F386" s="411">
        <v>1</v>
      </c>
      <c r="G386" s="399" t="s">
        <v>923</v>
      </c>
      <c r="H386" s="428"/>
      <c r="I386" s="156">
        <f t="shared" si="17"/>
        <v>0</v>
      </c>
      <c r="J386" s="428"/>
      <c r="K386" s="156">
        <f t="shared" si="18"/>
        <v>0</v>
      </c>
      <c r="L386" s="157">
        <f t="shared" si="19"/>
        <v>0</v>
      </c>
      <c r="M386" s="397"/>
    </row>
    <row r="387" spans="1:13" s="547" customFormat="1">
      <c r="A387" s="398"/>
      <c r="B387" s="403"/>
      <c r="C387" s="402" t="s">
        <v>970</v>
      </c>
      <c r="D387" s="137"/>
      <c r="E387" s="399"/>
      <c r="F387" s="411">
        <v>1</v>
      </c>
      <c r="G387" s="399" t="s">
        <v>195</v>
      </c>
      <c r="H387" s="428"/>
      <c r="I387" s="156">
        <f t="shared" si="17"/>
        <v>0</v>
      </c>
      <c r="J387" s="428"/>
      <c r="K387" s="156">
        <f t="shared" si="18"/>
        <v>0</v>
      </c>
      <c r="L387" s="157">
        <f t="shared" si="19"/>
        <v>0</v>
      </c>
      <c r="M387" s="397"/>
    </row>
    <row r="388" spans="1:13" s="547" customFormat="1">
      <c r="A388" s="398"/>
      <c r="B388" s="403"/>
      <c r="C388" s="402" t="s">
        <v>966</v>
      </c>
      <c r="D388" s="137"/>
      <c r="E388" s="399"/>
      <c r="F388" s="411">
        <v>21</v>
      </c>
      <c r="G388" s="399" t="s">
        <v>195</v>
      </c>
      <c r="H388" s="428"/>
      <c r="I388" s="156">
        <f t="shared" si="17"/>
        <v>0</v>
      </c>
      <c r="J388" s="428"/>
      <c r="K388" s="156">
        <f t="shared" si="18"/>
        <v>0</v>
      </c>
      <c r="L388" s="157">
        <f t="shared" si="19"/>
        <v>0</v>
      </c>
      <c r="M388" s="397"/>
    </row>
    <row r="389" spans="1:13" s="547" customFormat="1">
      <c r="A389" s="398"/>
      <c r="B389" s="403"/>
      <c r="C389" s="402" t="s">
        <v>971</v>
      </c>
      <c r="D389" s="137"/>
      <c r="E389" s="399"/>
      <c r="F389" s="411">
        <v>2</v>
      </c>
      <c r="G389" s="399" t="s">
        <v>195</v>
      </c>
      <c r="H389" s="428"/>
      <c r="I389" s="156">
        <f t="shared" si="17"/>
        <v>0</v>
      </c>
      <c r="J389" s="428"/>
      <c r="K389" s="156">
        <f t="shared" si="18"/>
        <v>0</v>
      </c>
      <c r="L389" s="157">
        <f t="shared" si="19"/>
        <v>0</v>
      </c>
      <c r="M389" s="397"/>
    </row>
    <row r="390" spans="1:13" s="547" customFormat="1">
      <c r="A390" s="398"/>
      <c r="B390" s="403"/>
      <c r="C390" s="402"/>
      <c r="D390" s="137"/>
      <c r="E390" s="399"/>
      <c r="F390" s="411"/>
      <c r="G390" s="399"/>
      <c r="H390" s="428"/>
      <c r="I390" s="156"/>
      <c r="J390" s="428"/>
      <c r="K390" s="156"/>
      <c r="L390" s="157"/>
      <c r="M390" s="397"/>
    </row>
    <row r="391" spans="1:13" s="547" customFormat="1">
      <c r="A391" s="398"/>
      <c r="B391" s="403"/>
      <c r="C391" s="402" t="s">
        <v>987</v>
      </c>
      <c r="D391" s="137"/>
      <c r="E391" s="399"/>
      <c r="F391" s="411">
        <v>1</v>
      </c>
      <c r="G391" s="399" t="s">
        <v>923</v>
      </c>
      <c r="H391" s="428"/>
      <c r="I391" s="156">
        <f t="shared" si="17"/>
        <v>0</v>
      </c>
      <c r="J391" s="428"/>
      <c r="K391" s="156">
        <f t="shared" si="18"/>
        <v>0</v>
      </c>
      <c r="L391" s="157">
        <f t="shared" si="19"/>
        <v>0</v>
      </c>
      <c r="M391" s="397"/>
    </row>
    <row r="392" spans="1:13" s="547" customFormat="1">
      <c r="A392" s="398"/>
      <c r="B392" s="403"/>
      <c r="C392" s="402" t="s">
        <v>965</v>
      </c>
      <c r="D392" s="137"/>
      <c r="E392" s="399"/>
      <c r="F392" s="411">
        <v>1</v>
      </c>
      <c r="G392" s="399" t="s">
        <v>195</v>
      </c>
      <c r="H392" s="428"/>
      <c r="I392" s="156">
        <f t="shared" si="17"/>
        <v>0</v>
      </c>
      <c r="J392" s="428"/>
      <c r="K392" s="156">
        <f t="shared" si="18"/>
        <v>0</v>
      </c>
      <c r="L392" s="157">
        <f t="shared" si="19"/>
        <v>0</v>
      </c>
      <c r="M392" s="397"/>
    </row>
    <row r="393" spans="1:13" s="547" customFormat="1">
      <c r="A393" s="398"/>
      <c r="B393" s="403"/>
      <c r="C393" s="402" t="s">
        <v>966</v>
      </c>
      <c r="D393" s="137"/>
      <c r="E393" s="399"/>
      <c r="F393" s="411">
        <v>21</v>
      </c>
      <c r="G393" s="399" t="s">
        <v>195</v>
      </c>
      <c r="H393" s="428"/>
      <c r="I393" s="156">
        <f t="shared" si="17"/>
        <v>0</v>
      </c>
      <c r="J393" s="428"/>
      <c r="K393" s="156">
        <f t="shared" si="18"/>
        <v>0</v>
      </c>
      <c r="L393" s="157">
        <f t="shared" si="19"/>
        <v>0</v>
      </c>
      <c r="M393" s="397"/>
    </row>
    <row r="394" spans="1:13" s="547" customFormat="1">
      <c r="A394" s="398"/>
      <c r="B394" s="403"/>
      <c r="C394" s="402" t="s">
        <v>973</v>
      </c>
      <c r="D394" s="137"/>
      <c r="E394" s="399"/>
      <c r="F394" s="411">
        <v>3</v>
      </c>
      <c r="G394" s="399" t="s">
        <v>195</v>
      </c>
      <c r="H394" s="428"/>
      <c r="I394" s="156">
        <f t="shared" si="17"/>
        <v>0</v>
      </c>
      <c r="J394" s="428"/>
      <c r="K394" s="156">
        <f t="shared" si="18"/>
        <v>0</v>
      </c>
      <c r="L394" s="157">
        <f t="shared" si="19"/>
        <v>0</v>
      </c>
      <c r="M394" s="397"/>
    </row>
    <row r="395" spans="1:13" s="547" customFormat="1">
      <c r="A395" s="398"/>
      <c r="B395" s="403"/>
      <c r="C395" s="402" t="s">
        <v>968</v>
      </c>
      <c r="D395" s="137"/>
      <c r="E395" s="399"/>
      <c r="F395" s="411">
        <v>18</v>
      </c>
      <c r="G395" s="399" t="s">
        <v>195</v>
      </c>
      <c r="H395" s="428"/>
      <c r="I395" s="156">
        <f t="shared" si="17"/>
        <v>0</v>
      </c>
      <c r="J395" s="428"/>
      <c r="K395" s="156">
        <f t="shared" si="18"/>
        <v>0</v>
      </c>
      <c r="L395" s="157">
        <f t="shared" si="19"/>
        <v>0</v>
      </c>
      <c r="M395" s="397"/>
    </row>
    <row r="396" spans="1:13" s="547" customFormat="1">
      <c r="A396" s="398"/>
      <c r="B396" s="403"/>
      <c r="C396" s="402"/>
      <c r="D396" s="137"/>
      <c r="E396" s="399"/>
      <c r="F396" s="411"/>
      <c r="G396" s="399"/>
      <c r="H396" s="428"/>
      <c r="I396" s="156"/>
      <c r="J396" s="428"/>
      <c r="K396" s="156"/>
      <c r="L396" s="157"/>
      <c r="M396" s="397"/>
    </row>
    <row r="397" spans="1:13" s="547" customFormat="1">
      <c r="A397" s="398"/>
      <c r="B397" s="403"/>
      <c r="C397" s="402" t="s">
        <v>988</v>
      </c>
      <c r="D397" s="137"/>
      <c r="E397" s="399"/>
      <c r="F397" s="411">
        <v>1</v>
      </c>
      <c r="G397" s="399" t="s">
        <v>923</v>
      </c>
      <c r="H397" s="428"/>
      <c r="I397" s="156">
        <f t="shared" si="17"/>
        <v>0</v>
      </c>
      <c r="J397" s="428"/>
      <c r="K397" s="156">
        <f t="shared" si="18"/>
        <v>0</v>
      </c>
      <c r="L397" s="157">
        <f t="shared" si="19"/>
        <v>0</v>
      </c>
      <c r="M397" s="397"/>
    </row>
    <row r="398" spans="1:13" s="547" customFormat="1">
      <c r="A398" s="398"/>
      <c r="B398" s="403"/>
      <c r="C398" s="402" t="s">
        <v>965</v>
      </c>
      <c r="D398" s="137"/>
      <c r="E398" s="399"/>
      <c r="F398" s="411">
        <v>1</v>
      </c>
      <c r="G398" s="399" t="s">
        <v>195</v>
      </c>
      <c r="H398" s="428"/>
      <c r="I398" s="156">
        <f t="shared" ref="I398:I461" si="20">H398*F398</f>
        <v>0</v>
      </c>
      <c r="J398" s="428"/>
      <c r="K398" s="156">
        <f t="shared" si="18"/>
        <v>0</v>
      </c>
      <c r="L398" s="157">
        <f t="shared" si="19"/>
        <v>0</v>
      </c>
      <c r="M398" s="397"/>
    </row>
    <row r="399" spans="1:13" s="547" customFormat="1">
      <c r="A399" s="398"/>
      <c r="B399" s="403"/>
      <c r="C399" s="402" t="s">
        <v>966</v>
      </c>
      <c r="D399" s="137"/>
      <c r="E399" s="399"/>
      <c r="F399" s="411">
        <v>15</v>
      </c>
      <c r="G399" s="399" t="s">
        <v>195</v>
      </c>
      <c r="H399" s="428"/>
      <c r="I399" s="156">
        <f t="shared" si="20"/>
        <v>0</v>
      </c>
      <c r="J399" s="428"/>
      <c r="K399" s="156">
        <f t="shared" si="18"/>
        <v>0</v>
      </c>
      <c r="L399" s="157">
        <f t="shared" si="19"/>
        <v>0</v>
      </c>
      <c r="M399" s="397"/>
    </row>
    <row r="400" spans="1:13" s="547" customFormat="1">
      <c r="A400" s="398"/>
      <c r="B400" s="403"/>
      <c r="C400" s="402" t="s">
        <v>967</v>
      </c>
      <c r="D400" s="137"/>
      <c r="E400" s="399"/>
      <c r="F400" s="411">
        <v>3</v>
      </c>
      <c r="G400" s="399" t="s">
        <v>195</v>
      </c>
      <c r="H400" s="428"/>
      <c r="I400" s="156">
        <f t="shared" si="20"/>
        <v>0</v>
      </c>
      <c r="J400" s="428"/>
      <c r="K400" s="156">
        <f t="shared" ref="K400:K463" si="21">F400*J400</f>
        <v>0</v>
      </c>
      <c r="L400" s="157">
        <f t="shared" si="19"/>
        <v>0</v>
      </c>
      <c r="M400" s="397"/>
    </row>
    <row r="401" spans="1:13" s="547" customFormat="1">
      <c r="A401" s="398"/>
      <c r="B401" s="403"/>
      <c r="C401" s="402" t="s">
        <v>989</v>
      </c>
      <c r="D401" s="137"/>
      <c r="E401" s="399"/>
      <c r="F401" s="411">
        <v>2</v>
      </c>
      <c r="G401" s="399" t="s">
        <v>195</v>
      </c>
      <c r="H401" s="428"/>
      <c r="I401" s="156">
        <f t="shared" si="20"/>
        <v>0</v>
      </c>
      <c r="J401" s="428"/>
      <c r="K401" s="156">
        <f t="shared" si="21"/>
        <v>0</v>
      </c>
      <c r="L401" s="157">
        <f t="shared" ref="L401:L464" si="22">I401+K401</f>
        <v>0</v>
      </c>
      <c r="M401" s="397"/>
    </row>
    <row r="402" spans="1:13" s="547" customFormat="1">
      <c r="A402" s="398"/>
      <c r="B402" s="403"/>
      <c r="C402" s="402" t="s">
        <v>968</v>
      </c>
      <c r="D402" s="137"/>
      <c r="E402" s="399"/>
      <c r="F402" s="411">
        <v>4</v>
      </c>
      <c r="G402" s="399" t="s">
        <v>195</v>
      </c>
      <c r="H402" s="464"/>
      <c r="I402" s="156">
        <f t="shared" si="20"/>
        <v>0</v>
      </c>
      <c r="J402" s="464"/>
      <c r="K402" s="156">
        <f t="shared" si="21"/>
        <v>0</v>
      </c>
      <c r="L402" s="157">
        <f t="shared" si="22"/>
        <v>0</v>
      </c>
      <c r="M402" s="397"/>
    </row>
    <row r="403" spans="1:13" s="547" customFormat="1">
      <c r="A403" s="398"/>
      <c r="B403" s="403"/>
      <c r="C403" s="402"/>
      <c r="D403" s="137"/>
      <c r="E403" s="399"/>
      <c r="F403" s="411"/>
      <c r="G403" s="399"/>
      <c r="H403" s="428"/>
      <c r="I403" s="156"/>
      <c r="J403" s="428"/>
      <c r="K403" s="156"/>
      <c r="L403" s="157"/>
      <c r="M403" s="397"/>
    </row>
    <row r="404" spans="1:13" s="547" customFormat="1">
      <c r="A404" s="398"/>
      <c r="B404" s="403"/>
      <c r="C404" s="402" t="s">
        <v>990</v>
      </c>
      <c r="D404" s="137"/>
      <c r="E404" s="399"/>
      <c r="F404" s="411">
        <v>1</v>
      </c>
      <c r="G404" s="399" t="s">
        <v>923</v>
      </c>
      <c r="H404" s="428"/>
      <c r="I404" s="156">
        <f t="shared" si="20"/>
        <v>0</v>
      </c>
      <c r="J404" s="428"/>
      <c r="K404" s="156">
        <f t="shared" si="21"/>
        <v>0</v>
      </c>
      <c r="L404" s="157">
        <f t="shared" si="22"/>
        <v>0</v>
      </c>
      <c r="M404" s="397"/>
    </row>
    <row r="405" spans="1:13" s="547" customFormat="1">
      <c r="A405" s="398"/>
      <c r="B405" s="403"/>
      <c r="C405" s="402" t="s">
        <v>965</v>
      </c>
      <c r="D405" s="137"/>
      <c r="E405" s="399"/>
      <c r="F405" s="411">
        <v>1</v>
      </c>
      <c r="G405" s="399" t="s">
        <v>195</v>
      </c>
      <c r="H405" s="428"/>
      <c r="I405" s="156">
        <f t="shared" si="20"/>
        <v>0</v>
      </c>
      <c r="J405" s="428"/>
      <c r="K405" s="156">
        <f t="shared" si="21"/>
        <v>0</v>
      </c>
      <c r="L405" s="157">
        <f t="shared" si="22"/>
        <v>0</v>
      </c>
      <c r="M405" s="397"/>
    </row>
    <row r="406" spans="1:13" s="547" customFormat="1">
      <c r="A406" s="398"/>
      <c r="B406" s="403"/>
      <c r="C406" s="402" t="s">
        <v>966</v>
      </c>
      <c r="D406" s="137"/>
      <c r="E406" s="399"/>
      <c r="F406" s="411">
        <v>15</v>
      </c>
      <c r="G406" s="399" t="s">
        <v>195</v>
      </c>
      <c r="H406" s="428"/>
      <c r="I406" s="156">
        <f t="shared" si="20"/>
        <v>0</v>
      </c>
      <c r="J406" s="428"/>
      <c r="K406" s="156">
        <f t="shared" si="21"/>
        <v>0</v>
      </c>
      <c r="L406" s="157">
        <f t="shared" si="22"/>
        <v>0</v>
      </c>
      <c r="M406" s="397"/>
    </row>
    <row r="407" spans="1:13" s="547" customFormat="1">
      <c r="A407" s="398"/>
      <c r="B407" s="403"/>
      <c r="C407" s="402" t="s">
        <v>967</v>
      </c>
      <c r="D407" s="137"/>
      <c r="E407" s="399"/>
      <c r="F407" s="411">
        <v>5</v>
      </c>
      <c r="G407" s="399" t="s">
        <v>195</v>
      </c>
      <c r="H407" s="428"/>
      <c r="I407" s="156">
        <f t="shared" si="20"/>
        <v>0</v>
      </c>
      <c r="J407" s="428"/>
      <c r="K407" s="156">
        <f t="shared" si="21"/>
        <v>0</v>
      </c>
      <c r="L407" s="157">
        <f t="shared" si="22"/>
        <v>0</v>
      </c>
      <c r="M407" s="397"/>
    </row>
    <row r="408" spans="1:13" s="547" customFormat="1">
      <c r="A408" s="398"/>
      <c r="B408" s="403"/>
      <c r="C408" s="402" t="s">
        <v>968</v>
      </c>
      <c r="D408" s="137"/>
      <c r="E408" s="399"/>
      <c r="F408" s="411">
        <v>7</v>
      </c>
      <c r="G408" s="399" t="s">
        <v>195</v>
      </c>
      <c r="H408" s="428"/>
      <c r="I408" s="156">
        <f t="shared" si="20"/>
        <v>0</v>
      </c>
      <c r="J408" s="428"/>
      <c r="K408" s="156">
        <f t="shared" si="21"/>
        <v>0</v>
      </c>
      <c r="L408" s="157">
        <f t="shared" si="22"/>
        <v>0</v>
      </c>
      <c r="M408" s="397"/>
    </row>
    <row r="409" spans="1:13" s="547" customFormat="1">
      <c r="A409" s="398"/>
      <c r="B409" s="403"/>
      <c r="C409" s="402" t="s">
        <v>991</v>
      </c>
      <c r="D409" s="137"/>
      <c r="E409" s="399"/>
      <c r="F409" s="411">
        <v>3</v>
      </c>
      <c r="G409" s="399" t="s">
        <v>195</v>
      </c>
      <c r="H409" s="428"/>
      <c r="I409" s="156">
        <f t="shared" si="20"/>
        <v>0</v>
      </c>
      <c r="J409" s="428"/>
      <c r="K409" s="156">
        <f t="shared" si="21"/>
        <v>0</v>
      </c>
      <c r="L409" s="157">
        <f t="shared" si="22"/>
        <v>0</v>
      </c>
      <c r="M409" s="397"/>
    </row>
    <row r="410" spans="1:13" s="547" customFormat="1">
      <c r="A410" s="398"/>
      <c r="B410" s="403"/>
      <c r="C410" s="402"/>
      <c r="D410" s="137"/>
      <c r="E410" s="399"/>
      <c r="F410" s="411"/>
      <c r="G410" s="399"/>
      <c r="H410" s="428"/>
      <c r="I410" s="156"/>
      <c r="J410" s="428"/>
      <c r="K410" s="156"/>
      <c r="L410" s="157"/>
      <c r="M410" s="397"/>
    </row>
    <row r="411" spans="1:13" s="547" customFormat="1">
      <c r="A411" s="398"/>
      <c r="B411" s="403"/>
      <c r="C411" s="402" t="s">
        <v>992</v>
      </c>
      <c r="D411" s="137"/>
      <c r="E411" s="399"/>
      <c r="F411" s="411">
        <v>1</v>
      </c>
      <c r="G411" s="399" t="s">
        <v>923</v>
      </c>
      <c r="H411" s="428"/>
      <c r="I411" s="156">
        <f t="shared" si="20"/>
        <v>0</v>
      </c>
      <c r="J411" s="428"/>
      <c r="K411" s="156">
        <f t="shared" si="21"/>
        <v>0</v>
      </c>
      <c r="L411" s="157">
        <f t="shared" si="22"/>
        <v>0</v>
      </c>
      <c r="M411" s="397"/>
    </row>
    <row r="412" spans="1:13" s="547" customFormat="1">
      <c r="A412" s="398"/>
      <c r="B412" s="403"/>
      <c r="C412" s="402" t="s">
        <v>965</v>
      </c>
      <c r="D412" s="137"/>
      <c r="E412" s="399"/>
      <c r="F412" s="411">
        <v>1</v>
      </c>
      <c r="G412" s="399" t="s">
        <v>195</v>
      </c>
      <c r="H412" s="428"/>
      <c r="I412" s="156">
        <f t="shared" si="20"/>
        <v>0</v>
      </c>
      <c r="J412" s="428"/>
      <c r="K412" s="156">
        <f t="shared" si="21"/>
        <v>0</v>
      </c>
      <c r="L412" s="157">
        <f t="shared" si="22"/>
        <v>0</v>
      </c>
      <c r="M412" s="397"/>
    </row>
    <row r="413" spans="1:13" s="547" customFormat="1">
      <c r="A413" s="398"/>
      <c r="B413" s="403"/>
      <c r="C413" s="402" t="s">
        <v>966</v>
      </c>
      <c r="D413" s="137"/>
      <c r="E413" s="399"/>
      <c r="F413" s="411">
        <v>15</v>
      </c>
      <c r="G413" s="399" t="s">
        <v>195</v>
      </c>
      <c r="H413" s="428"/>
      <c r="I413" s="156">
        <f t="shared" si="20"/>
        <v>0</v>
      </c>
      <c r="J413" s="428"/>
      <c r="K413" s="156">
        <f t="shared" si="21"/>
        <v>0</v>
      </c>
      <c r="L413" s="157">
        <f t="shared" si="22"/>
        <v>0</v>
      </c>
      <c r="M413" s="397"/>
    </row>
    <row r="414" spans="1:13" s="547" customFormat="1">
      <c r="A414" s="398"/>
      <c r="B414" s="403"/>
      <c r="C414" s="402" t="s">
        <v>967</v>
      </c>
      <c r="D414" s="137"/>
      <c r="E414" s="399"/>
      <c r="F414" s="411">
        <v>8</v>
      </c>
      <c r="G414" s="399" t="s">
        <v>195</v>
      </c>
      <c r="H414" s="428"/>
      <c r="I414" s="156">
        <f t="shared" si="20"/>
        <v>0</v>
      </c>
      <c r="J414" s="428"/>
      <c r="K414" s="156">
        <f t="shared" si="21"/>
        <v>0</v>
      </c>
      <c r="L414" s="157">
        <f t="shared" si="22"/>
        <v>0</v>
      </c>
      <c r="M414" s="397"/>
    </row>
    <row r="415" spans="1:13" s="547" customFormat="1">
      <c r="A415" s="398"/>
      <c r="B415" s="403"/>
      <c r="C415" s="402" t="s">
        <v>968</v>
      </c>
      <c r="D415" s="137"/>
      <c r="E415" s="399"/>
      <c r="F415" s="411">
        <v>4</v>
      </c>
      <c r="G415" s="399" t="s">
        <v>195</v>
      </c>
      <c r="H415" s="428"/>
      <c r="I415" s="156">
        <f t="shared" si="20"/>
        <v>0</v>
      </c>
      <c r="J415" s="428"/>
      <c r="K415" s="156">
        <f t="shared" si="21"/>
        <v>0</v>
      </c>
      <c r="L415" s="157">
        <f t="shared" si="22"/>
        <v>0</v>
      </c>
      <c r="M415" s="397"/>
    </row>
    <row r="416" spans="1:13" s="547" customFormat="1">
      <c r="A416" s="398"/>
      <c r="B416" s="403"/>
      <c r="C416" s="402"/>
      <c r="D416" s="137"/>
      <c r="E416" s="399"/>
      <c r="F416" s="411"/>
      <c r="G416" s="399"/>
      <c r="H416" s="428"/>
      <c r="I416" s="156"/>
      <c r="J416" s="428"/>
      <c r="K416" s="156"/>
      <c r="L416" s="157"/>
      <c r="M416" s="397"/>
    </row>
    <row r="417" spans="1:13" s="547" customFormat="1">
      <c r="A417" s="398"/>
      <c r="B417" s="403"/>
      <c r="C417" s="402" t="s">
        <v>993</v>
      </c>
      <c r="D417" s="137"/>
      <c r="E417" s="399"/>
      <c r="F417" s="411">
        <v>1</v>
      </c>
      <c r="G417" s="399" t="s">
        <v>923</v>
      </c>
      <c r="H417" s="428"/>
      <c r="I417" s="156">
        <f t="shared" si="20"/>
        <v>0</v>
      </c>
      <c r="J417" s="428"/>
      <c r="K417" s="156">
        <f t="shared" si="21"/>
        <v>0</v>
      </c>
      <c r="L417" s="157">
        <f t="shared" si="22"/>
        <v>0</v>
      </c>
      <c r="M417" s="397"/>
    </row>
    <row r="418" spans="1:13" s="547" customFormat="1">
      <c r="A418" s="398"/>
      <c r="B418" s="403"/>
      <c r="C418" s="402" t="s">
        <v>982</v>
      </c>
      <c r="D418" s="137"/>
      <c r="E418" s="399"/>
      <c r="F418" s="411">
        <v>1</v>
      </c>
      <c r="G418" s="399" t="s">
        <v>195</v>
      </c>
      <c r="H418" s="428"/>
      <c r="I418" s="156">
        <f t="shared" si="20"/>
        <v>0</v>
      </c>
      <c r="J418" s="428"/>
      <c r="K418" s="156">
        <f t="shared" si="21"/>
        <v>0</v>
      </c>
      <c r="L418" s="157">
        <f t="shared" si="22"/>
        <v>0</v>
      </c>
      <c r="M418" s="397"/>
    </row>
    <row r="419" spans="1:13" s="547" customFormat="1">
      <c r="A419" s="398"/>
      <c r="B419" s="403"/>
      <c r="C419" s="402" t="s">
        <v>966</v>
      </c>
      <c r="D419" s="137"/>
      <c r="E419" s="399"/>
      <c r="F419" s="411">
        <v>21</v>
      </c>
      <c r="G419" s="399" t="s">
        <v>195</v>
      </c>
      <c r="H419" s="428"/>
      <c r="I419" s="156">
        <f t="shared" si="20"/>
        <v>0</v>
      </c>
      <c r="J419" s="428"/>
      <c r="K419" s="156">
        <f t="shared" si="21"/>
        <v>0</v>
      </c>
      <c r="L419" s="157">
        <f t="shared" si="22"/>
        <v>0</v>
      </c>
      <c r="M419" s="397"/>
    </row>
    <row r="420" spans="1:13" s="547" customFormat="1">
      <c r="A420" s="398"/>
      <c r="B420" s="403"/>
      <c r="C420" s="402" t="s">
        <v>967</v>
      </c>
      <c r="D420" s="137"/>
      <c r="E420" s="399"/>
      <c r="F420" s="411">
        <v>3</v>
      </c>
      <c r="G420" s="399" t="s">
        <v>195</v>
      </c>
      <c r="H420" s="428"/>
      <c r="I420" s="156">
        <f t="shared" si="20"/>
        <v>0</v>
      </c>
      <c r="J420" s="428"/>
      <c r="K420" s="156">
        <f t="shared" si="21"/>
        <v>0</v>
      </c>
      <c r="L420" s="157">
        <f t="shared" si="22"/>
        <v>0</v>
      </c>
      <c r="M420" s="397"/>
    </row>
    <row r="421" spans="1:13" s="547" customFormat="1">
      <c r="A421" s="398"/>
      <c r="B421" s="403"/>
      <c r="C421" s="402" t="s">
        <v>971</v>
      </c>
      <c r="D421" s="137"/>
      <c r="E421" s="399"/>
      <c r="F421" s="411">
        <v>2</v>
      </c>
      <c r="G421" s="399" t="s">
        <v>195</v>
      </c>
      <c r="H421" s="428"/>
      <c r="I421" s="156">
        <f t="shared" si="20"/>
        <v>0</v>
      </c>
      <c r="J421" s="428"/>
      <c r="K421" s="156">
        <f t="shared" si="21"/>
        <v>0</v>
      </c>
      <c r="L421" s="157">
        <f t="shared" si="22"/>
        <v>0</v>
      </c>
      <c r="M421" s="397"/>
    </row>
    <row r="422" spans="1:13" s="547" customFormat="1">
      <c r="A422" s="398"/>
      <c r="B422" s="403"/>
      <c r="C422" s="402" t="s">
        <v>994</v>
      </c>
      <c r="D422" s="137"/>
      <c r="E422" s="399"/>
      <c r="F422" s="411">
        <v>4</v>
      </c>
      <c r="G422" s="399" t="s">
        <v>195</v>
      </c>
      <c r="H422" s="428"/>
      <c r="I422" s="156">
        <f t="shared" si="20"/>
        <v>0</v>
      </c>
      <c r="J422" s="428"/>
      <c r="K422" s="156">
        <f t="shared" si="21"/>
        <v>0</v>
      </c>
      <c r="L422" s="157">
        <f t="shared" si="22"/>
        <v>0</v>
      </c>
      <c r="M422" s="397"/>
    </row>
    <row r="423" spans="1:13" s="547" customFormat="1">
      <c r="A423" s="398"/>
      <c r="B423" s="403"/>
      <c r="C423" s="402"/>
      <c r="D423" s="137"/>
      <c r="E423" s="399"/>
      <c r="F423" s="411"/>
      <c r="G423" s="399"/>
      <c r="H423" s="428"/>
      <c r="I423" s="156"/>
      <c r="J423" s="428"/>
      <c r="K423" s="156"/>
      <c r="L423" s="157"/>
      <c r="M423" s="397"/>
    </row>
    <row r="424" spans="1:13" s="547" customFormat="1">
      <c r="A424" s="398"/>
      <c r="B424" s="403"/>
      <c r="C424" s="402" t="s">
        <v>995</v>
      </c>
      <c r="D424" s="137"/>
      <c r="E424" s="399"/>
      <c r="F424" s="411">
        <v>1</v>
      </c>
      <c r="G424" s="399" t="s">
        <v>923</v>
      </c>
      <c r="H424" s="428"/>
      <c r="I424" s="156">
        <f t="shared" si="20"/>
        <v>0</v>
      </c>
      <c r="J424" s="428"/>
      <c r="K424" s="156">
        <f t="shared" si="21"/>
        <v>0</v>
      </c>
      <c r="L424" s="157">
        <f t="shared" si="22"/>
        <v>0</v>
      </c>
      <c r="M424" s="397"/>
    </row>
    <row r="425" spans="1:13" s="547" customFormat="1">
      <c r="A425" s="398"/>
      <c r="B425" s="403"/>
      <c r="C425" s="402" t="s">
        <v>970</v>
      </c>
      <c r="D425" s="137"/>
      <c r="E425" s="399"/>
      <c r="F425" s="411">
        <v>1</v>
      </c>
      <c r="G425" s="399" t="s">
        <v>195</v>
      </c>
      <c r="H425" s="428"/>
      <c r="I425" s="156">
        <f t="shared" si="20"/>
        <v>0</v>
      </c>
      <c r="J425" s="428"/>
      <c r="K425" s="156">
        <f t="shared" si="21"/>
        <v>0</v>
      </c>
      <c r="L425" s="157">
        <f t="shared" si="22"/>
        <v>0</v>
      </c>
      <c r="M425" s="397"/>
    </row>
    <row r="426" spans="1:13" s="547" customFormat="1">
      <c r="A426" s="398"/>
      <c r="B426" s="403"/>
      <c r="C426" s="402" t="s">
        <v>966</v>
      </c>
      <c r="D426" s="137"/>
      <c r="E426" s="399"/>
      <c r="F426" s="411">
        <v>12</v>
      </c>
      <c r="G426" s="399" t="s">
        <v>195</v>
      </c>
      <c r="H426" s="428"/>
      <c r="I426" s="156">
        <f t="shared" si="20"/>
        <v>0</v>
      </c>
      <c r="J426" s="428"/>
      <c r="K426" s="156">
        <f t="shared" si="21"/>
        <v>0</v>
      </c>
      <c r="L426" s="157">
        <f t="shared" si="22"/>
        <v>0</v>
      </c>
      <c r="M426" s="397"/>
    </row>
    <row r="427" spans="1:13" s="547" customFormat="1">
      <c r="A427" s="398"/>
      <c r="B427" s="403"/>
      <c r="C427" s="402" t="s">
        <v>967</v>
      </c>
      <c r="D427" s="137"/>
      <c r="E427" s="399"/>
      <c r="F427" s="411">
        <v>21</v>
      </c>
      <c r="G427" s="399" t="s">
        <v>195</v>
      </c>
      <c r="H427" s="428"/>
      <c r="I427" s="156">
        <f t="shared" si="20"/>
        <v>0</v>
      </c>
      <c r="J427" s="428"/>
      <c r="K427" s="156">
        <f t="shared" si="21"/>
        <v>0</v>
      </c>
      <c r="L427" s="157">
        <f t="shared" si="22"/>
        <v>0</v>
      </c>
      <c r="M427" s="397"/>
    </row>
    <row r="428" spans="1:13" s="547" customFormat="1">
      <c r="A428" s="398"/>
      <c r="B428" s="403"/>
      <c r="C428" s="402" t="s">
        <v>971</v>
      </c>
      <c r="D428" s="137"/>
      <c r="E428" s="399"/>
      <c r="F428" s="411">
        <v>2</v>
      </c>
      <c r="G428" s="399" t="s">
        <v>195</v>
      </c>
      <c r="H428" s="428"/>
      <c r="I428" s="156">
        <f t="shared" si="20"/>
        <v>0</v>
      </c>
      <c r="J428" s="428"/>
      <c r="K428" s="156">
        <f t="shared" si="21"/>
        <v>0</v>
      </c>
      <c r="L428" s="157">
        <f t="shared" si="22"/>
        <v>0</v>
      </c>
      <c r="M428" s="397"/>
    </row>
    <row r="429" spans="1:13" s="547" customFormat="1">
      <c r="A429" s="398"/>
      <c r="B429" s="403"/>
      <c r="C429" s="402"/>
      <c r="D429" s="137"/>
      <c r="E429" s="399"/>
      <c r="F429" s="411"/>
      <c r="G429" s="399"/>
      <c r="H429" s="428"/>
      <c r="I429" s="156"/>
      <c r="J429" s="428"/>
      <c r="K429" s="156"/>
      <c r="L429" s="157"/>
      <c r="M429" s="397"/>
    </row>
    <row r="430" spans="1:13" s="547" customFormat="1">
      <c r="A430" s="398"/>
      <c r="B430" s="403"/>
      <c r="C430" s="402" t="s">
        <v>996</v>
      </c>
      <c r="D430" s="137"/>
      <c r="E430" s="399"/>
      <c r="F430" s="411">
        <v>1</v>
      </c>
      <c r="G430" s="399" t="s">
        <v>923</v>
      </c>
      <c r="H430" s="428"/>
      <c r="I430" s="156">
        <f t="shared" si="20"/>
        <v>0</v>
      </c>
      <c r="J430" s="428"/>
      <c r="K430" s="156">
        <f t="shared" si="21"/>
        <v>0</v>
      </c>
      <c r="L430" s="157">
        <f t="shared" si="22"/>
        <v>0</v>
      </c>
      <c r="M430" s="397"/>
    </row>
    <row r="431" spans="1:13" s="547" customFormat="1">
      <c r="A431" s="398"/>
      <c r="B431" s="403"/>
      <c r="C431" s="402" t="s">
        <v>965</v>
      </c>
      <c r="D431" s="137"/>
      <c r="E431" s="399"/>
      <c r="F431" s="411">
        <v>1</v>
      </c>
      <c r="G431" s="399" t="s">
        <v>195</v>
      </c>
      <c r="H431" s="428"/>
      <c r="I431" s="156">
        <f t="shared" si="20"/>
        <v>0</v>
      </c>
      <c r="J431" s="428"/>
      <c r="K431" s="156">
        <f t="shared" si="21"/>
        <v>0</v>
      </c>
      <c r="L431" s="157">
        <f t="shared" si="22"/>
        <v>0</v>
      </c>
      <c r="M431" s="397"/>
    </row>
    <row r="432" spans="1:13" s="547" customFormat="1">
      <c r="A432" s="398"/>
      <c r="B432" s="403"/>
      <c r="C432" s="402" t="s">
        <v>966</v>
      </c>
      <c r="D432" s="137"/>
      <c r="E432" s="399"/>
      <c r="F432" s="411">
        <v>14</v>
      </c>
      <c r="G432" s="399" t="s">
        <v>195</v>
      </c>
      <c r="H432" s="428"/>
      <c r="I432" s="156">
        <f t="shared" si="20"/>
        <v>0</v>
      </c>
      <c r="J432" s="428"/>
      <c r="K432" s="156">
        <f t="shared" si="21"/>
        <v>0</v>
      </c>
      <c r="L432" s="157">
        <f t="shared" si="22"/>
        <v>0</v>
      </c>
      <c r="M432" s="397"/>
    </row>
    <row r="433" spans="1:13" s="547" customFormat="1">
      <c r="A433" s="398"/>
      <c r="B433" s="403"/>
      <c r="C433" s="402" t="s">
        <v>967</v>
      </c>
      <c r="D433" s="137"/>
      <c r="E433" s="399"/>
      <c r="F433" s="411">
        <v>6</v>
      </c>
      <c r="G433" s="399" t="s">
        <v>195</v>
      </c>
      <c r="H433" s="428"/>
      <c r="I433" s="156">
        <f t="shared" si="20"/>
        <v>0</v>
      </c>
      <c r="J433" s="428"/>
      <c r="K433" s="156">
        <f t="shared" si="21"/>
        <v>0</v>
      </c>
      <c r="L433" s="157">
        <f t="shared" si="22"/>
        <v>0</v>
      </c>
      <c r="M433" s="397"/>
    </row>
    <row r="434" spans="1:13" s="547" customFormat="1">
      <c r="A434" s="398"/>
      <c r="B434" s="403"/>
      <c r="C434" s="402" t="s">
        <v>973</v>
      </c>
      <c r="D434" s="137"/>
      <c r="E434" s="399"/>
      <c r="F434" s="411">
        <v>1</v>
      </c>
      <c r="G434" s="399" t="s">
        <v>195</v>
      </c>
      <c r="H434" s="464"/>
      <c r="I434" s="156">
        <f t="shared" si="20"/>
        <v>0</v>
      </c>
      <c r="J434" s="464"/>
      <c r="K434" s="156">
        <f t="shared" si="21"/>
        <v>0</v>
      </c>
      <c r="L434" s="157">
        <f t="shared" si="22"/>
        <v>0</v>
      </c>
      <c r="M434" s="397"/>
    </row>
    <row r="435" spans="1:13" s="547" customFormat="1">
      <c r="A435" s="398"/>
      <c r="B435" s="403"/>
      <c r="C435" s="402" t="s">
        <v>968</v>
      </c>
      <c r="D435" s="137"/>
      <c r="E435" s="399"/>
      <c r="F435" s="411">
        <v>3</v>
      </c>
      <c r="G435" s="399" t="s">
        <v>195</v>
      </c>
      <c r="H435" s="428"/>
      <c r="I435" s="156">
        <f t="shared" si="20"/>
        <v>0</v>
      </c>
      <c r="J435" s="428"/>
      <c r="K435" s="156">
        <f t="shared" si="21"/>
        <v>0</v>
      </c>
      <c r="L435" s="157">
        <f t="shared" si="22"/>
        <v>0</v>
      </c>
      <c r="M435" s="397"/>
    </row>
    <row r="436" spans="1:13" s="547" customFormat="1">
      <c r="A436" s="398"/>
      <c r="B436" s="403"/>
      <c r="C436" s="402" t="s">
        <v>991</v>
      </c>
      <c r="D436" s="137"/>
      <c r="E436" s="399"/>
      <c r="F436" s="411">
        <v>1</v>
      </c>
      <c r="G436" s="399" t="s">
        <v>195</v>
      </c>
      <c r="H436" s="428"/>
      <c r="I436" s="156">
        <f t="shared" si="20"/>
        <v>0</v>
      </c>
      <c r="J436" s="428"/>
      <c r="K436" s="156">
        <f t="shared" si="21"/>
        <v>0</v>
      </c>
      <c r="L436" s="157">
        <f t="shared" si="22"/>
        <v>0</v>
      </c>
      <c r="M436" s="397"/>
    </row>
    <row r="437" spans="1:13" s="547" customFormat="1">
      <c r="A437" s="398"/>
      <c r="B437" s="403"/>
      <c r="C437" s="402"/>
      <c r="D437" s="137"/>
      <c r="E437" s="399"/>
      <c r="F437" s="411"/>
      <c r="G437" s="399"/>
      <c r="H437" s="428"/>
      <c r="I437" s="156"/>
      <c r="J437" s="428"/>
      <c r="K437" s="156"/>
      <c r="L437" s="157"/>
      <c r="M437" s="397"/>
    </row>
    <row r="438" spans="1:13" s="547" customFormat="1">
      <c r="A438" s="398"/>
      <c r="B438" s="403"/>
      <c r="C438" s="402" t="s">
        <v>997</v>
      </c>
      <c r="D438" s="137"/>
      <c r="E438" s="399"/>
      <c r="F438" s="411">
        <v>1</v>
      </c>
      <c r="G438" s="399" t="s">
        <v>923</v>
      </c>
      <c r="H438" s="428"/>
      <c r="I438" s="156">
        <f t="shared" si="20"/>
        <v>0</v>
      </c>
      <c r="J438" s="428"/>
      <c r="K438" s="156">
        <f t="shared" si="21"/>
        <v>0</v>
      </c>
      <c r="L438" s="157">
        <f t="shared" si="22"/>
        <v>0</v>
      </c>
      <c r="M438" s="397"/>
    </row>
    <row r="439" spans="1:13" s="547" customFormat="1">
      <c r="A439" s="398"/>
      <c r="B439" s="403"/>
      <c r="C439" s="402" t="s">
        <v>965</v>
      </c>
      <c r="D439" s="137"/>
      <c r="E439" s="399"/>
      <c r="F439" s="411">
        <v>1</v>
      </c>
      <c r="G439" s="399" t="s">
        <v>195</v>
      </c>
      <c r="H439" s="428"/>
      <c r="I439" s="156">
        <f t="shared" si="20"/>
        <v>0</v>
      </c>
      <c r="J439" s="428"/>
      <c r="K439" s="156">
        <f t="shared" si="21"/>
        <v>0</v>
      </c>
      <c r="L439" s="157">
        <f t="shared" si="22"/>
        <v>0</v>
      </c>
      <c r="M439" s="397"/>
    </row>
    <row r="440" spans="1:13" s="547" customFormat="1">
      <c r="A440" s="398"/>
      <c r="B440" s="403"/>
      <c r="C440" s="402" t="s">
        <v>966</v>
      </c>
      <c r="D440" s="137"/>
      <c r="E440" s="399"/>
      <c r="F440" s="411">
        <v>15</v>
      </c>
      <c r="G440" s="399" t="s">
        <v>195</v>
      </c>
      <c r="H440" s="428"/>
      <c r="I440" s="156">
        <f t="shared" si="20"/>
        <v>0</v>
      </c>
      <c r="J440" s="428"/>
      <c r="K440" s="156">
        <f t="shared" si="21"/>
        <v>0</v>
      </c>
      <c r="L440" s="157">
        <f t="shared" si="22"/>
        <v>0</v>
      </c>
      <c r="M440" s="397"/>
    </row>
    <row r="441" spans="1:13" s="547" customFormat="1">
      <c r="A441" s="398"/>
      <c r="B441" s="403"/>
      <c r="C441" s="402" t="s">
        <v>967</v>
      </c>
      <c r="D441" s="137"/>
      <c r="E441" s="399"/>
      <c r="F441" s="411">
        <v>6</v>
      </c>
      <c r="G441" s="399" t="s">
        <v>195</v>
      </c>
      <c r="H441" s="428"/>
      <c r="I441" s="156">
        <f t="shared" si="20"/>
        <v>0</v>
      </c>
      <c r="J441" s="428"/>
      <c r="K441" s="156">
        <f t="shared" si="21"/>
        <v>0</v>
      </c>
      <c r="L441" s="157">
        <f t="shared" si="22"/>
        <v>0</v>
      </c>
      <c r="M441" s="397"/>
    </row>
    <row r="442" spans="1:13" s="547" customFormat="1">
      <c r="A442" s="398"/>
      <c r="B442" s="403"/>
      <c r="C442" s="402" t="s">
        <v>973</v>
      </c>
      <c r="D442" s="137"/>
      <c r="E442" s="399"/>
      <c r="F442" s="411">
        <v>2</v>
      </c>
      <c r="G442" s="399" t="s">
        <v>195</v>
      </c>
      <c r="H442" s="428"/>
      <c r="I442" s="156">
        <f t="shared" si="20"/>
        <v>0</v>
      </c>
      <c r="J442" s="428"/>
      <c r="K442" s="156">
        <f t="shared" si="21"/>
        <v>0</v>
      </c>
      <c r="L442" s="157">
        <f t="shared" si="22"/>
        <v>0</v>
      </c>
      <c r="M442" s="397"/>
    </row>
    <row r="443" spans="1:13" s="547" customFormat="1">
      <c r="A443" s="398"/>
      <c r="B443" s="403"/>
      <c r="C443" s="402" t="s">
        <v>968</v>
      </c>
      <c r="D443" s="137"/>
      <c r="E443" s="399"/>
      <c r="F443" s="411">
        <v>4</v>
      </c>
      <c r="G443" s="399" t="s">
        <v>195</v>
      </c>
      <c r="H443" s="428"/>
      <c r="I443" s="156">
        <f t="shared" si="20"/>
        <v>0</v>
      </c>
      <c r="J443" s="428"/>
      <c r="K443" s="156">
        <f t="shared" si="21"/>
        <v>0</v>
      </c>
      <c r="L443" s="157">
        <f t="shared" si="22"/>
        <v>0</v>
      </c>
      <c r="M443" s="397"/>
    </row>
    <row r="444" spans="1:13" s="547" customFormat="1">
      <c r="A444" s="398"/>
      <c r="B444" s="403"/>
      <c r="C444" s="402"/>
      <c r="D444" s="137"/>
      <c r="E444" s="399"/>
      <c r="F444" s="411"/>
      <c r="G444" s="399"/>
      <c r="H444" s="428"/>
      <c r="I444" s="156"/>
      <c r="J444" s="428"/>
      <c r="K444" s="156"/>
      <c r="L444" s="157"/>
      <c r="M444" s="397"/>
    </row>
    <row r="445" spans="1:13" s="547" customFormat="1">
      <c r="A445" s="398"/>
      <c r="B445" s="403"/>
      <c r="C445" s="402" t="s">
        <v>998</v>
      </c>
      <c r="D445" s="137"/>
      <c r="E445" s="399"/>
      <c r="F445" s="411">
        <v>1</v>
      </c>
      <c r="G445" s="399" t="s">
        <v>923</v>
      </c>
      <c r="H445" s="428"/>
      <c r="I445" s="156">
        <f t="shared" si="20"/>
        <v>0</v>
      </c>
      <c r="J445" s="428"/>
      <c r="K445" s="156">
        <f t="shared" si="21"/>
        <v>0</v>
      </c>
      <c r="L445" s="157">
        <f t="shared" si="22"/>
        <v>0</v>
      </c>
      <c r="M445" s="397"/>
    </row>
    <row r="446" spans="1:13" s="547" customFormat="1">
      <c r="A446" s="398"/>
      <c r="B446" s="403"/>
      <c r="C446" s="402" t="s">
        <v>970</v>
      </c>
      <c r="D446" s="137"/>
      <c r="E446" s="399"/>
      <c r="F446" s="411">
        <v>1</v>
      </c>
      <c r="G446" s="399" t="s">
        <v>195</v>
      </c>
      <c r="H446" s="428"/>
      <c r="I446" s="156">
        <f t="shared" si="20"/>
        <v>0</v>
      </c>
      <c r="J446" s="428"/>
      <c r="K446" s="156">
        <f t="shared" si="21"/>
        <v>0</v>
      </c>
      <c r="L446" s="157">
        <f t="shared" si="22"/>
        <v>0</v>
      </c>
      <c r="M446" s="397"/>
    </row>
    <row r="447" spans="1:13" s="547" customFormat="1">
      <c r="A447" s="398"/>
      <c r="B447" s="403"/>
      <c r="C447" s="402" t="s">
        <v>966</v>
      </c>
      <c r="D447" s="137"/>
      <c r="E447" s="399"/>
      <c r="F447" s="411">
        <v>18</v>
      </c>
      <c r="G447" s="399" t="s">
        <v>195</v>
      </c>
      <c r="H447" s="428"/>
      <c r="I447" s="156">
        <f t="shared" si="20"/>
        <v>0</v>
      </c>
      <c r="J447" s="428"/>
      <c r="K447" s="156">
        <f t="shared" si="21"/>
        <v>0</v>
      </c>
      <c r="L447" s="157">
        <f t="shared" si="22"/>
        <v>0</v>
      </c>
      <c r="M447" s="397"/>
    </row>
    <row r="448" spans="1:13" s="547" customFormat="1">
      <c r="A448" s="398"/>
      <c r="B448" s="403"/>
      <c r="C448" s="402" t="s">
        <v>999</v>
      </c>
      <c r="D448" s="137"/>
      <c r="E448" s="399"/>
      <c r="F448" s="411">
        <v>2</v>
      </c>
      <c r="G448" s="399" t="s">
        <v>195</v>
      </c>
      <c r="H448" s="428"/>
      <c r="I448" s="156">
        <f t="shared" si="20"/>
        <v>0</v>
      </c>
      <c r="J448" s="428"/>
      <c r="K448" s="156">
        <f t="shared" si="21"/>
        <v>0</v>
      </c>
      <c r="L448" s="157">
        <f t="shared" si="22"/>
        <v>0</v>
      </c>
      <c r="M448" s="397"/>
    </row>
    <row r="449" spans="1:13" s="547" customFormat="1">
      <c r="A449" s="398"/>
      <c r="B449" s="403"/>
      <c r="C449" s="402"/>
      <c r="D449" s="137"/>
      <c r="E449" s="399"/>
      <c r="F449" s="411"/>
      <c r="G449" s="399"/>
      <c r="H449" s="428"/>
      <c r="I449" s="156"/>
      <c r="J449" s="428"/>
      <c r="K449" s="156"/>
      <c r="L449" s="157"/>
      <c r="M449" s="397"/>
    </row>
    <row r="450" spans="1:13" s="547" customFormat="1">
      <c r="A450" s="398"/>
      <c r="B450" s="403"/>
      <c r="C450" s="402" t="s">
        <v>1000</v>
      </c>
      <c r="D450" s="137"/>
      <c r="E450" s="399"/>
      <c r="F450" s="411">
        <v>1</v>
      </c>
      <c r="G450" s="399" t="s">
        <v>923</v>
      </c>
      <c r="H450" s="428"/>
      <c r="I450" s="156">
        <f t="shared" si="20"/>
        <v>0</v>
      </c>
      <c r="J450" s="428"/>
      <c r="K450" s="156">
        <f t="shared" si="21"/>
        <v>0</v>
      </c>
      <c r="L450" s="157">
        <f t="shared" si="22"/>
        <v>0</v>
      </c>
      <c r="M450" s="397"/>
    </row>
    <row r="451" spans="1:13" s="547" customFormat="1">
      <c r="A451" s="398"/>
      <c r="B451" s="403"/>
      <c r="C451" s="402" t="s">
        <v>970</v>
      </c>
      <c r="D451" s="137"/>
      <c r="E451" s="399"/>
      <c r="F451" s="411">
        <v>1</v>
      </c>
      <c r="G451" s="399" t="s">
        <v>195</v>
      </c>
      <c r="H451" s="428"/>
      <c r="I451" s="156">
        <f t="shared" si="20"/>
        <v>0</v>
      </c>
      <c r="J451" s="428"/>
      <c r="K451" s="156">
        <f t="shared" si="21"/>
        <v>0</v>
      </c>
      <c r="L451" s="157">
        <f t="shared" si="22"/>
        <v>0</v>
      </c>
      <c r="M451" s="397"/>
    </row>
    <row r="452" spans="1:13" s="547" customFormat="1">
      <c r="A452" s="398"/>
      <c r="B452" s="403"/>
      <c r="C452" s="402" t="s">
        <v>966</v>
      </c>
      <c r="D452" s="137"/>
      <c r="E452" s="399"/>
      <c r="F452" s="411">
        <v>21</v>
      </c>
      <c r="G452" s="399" t="s">
        <v>195</v>
      </c>
      <c r="H452" s="428"/>
      <c r="I452" s="156">
        <f t="shared" si="20"/>
        <v>0</v>
      </c>
      <c r="J452" s="428"/>
      <c r="K452" s="156">
        <f t="shared" si="21"/>
        <v>0</v>
      </c>
      <c r="L452" s="157">
        <f t="shared" si="22"/>
        <v>0</v>
      </c>
      <c r="M452" s="397"/>
    </row>
    <row r="453" spans="1:13" s="547" customFormat="1">
      <c r="A453" s="398"/>
      <c r="B453" s="403"/>
      <c r="C453" s="402" t="s">
        <v>999</v>
      </c>
      <c r="D453" s="137"/>
      <c r="E453" s="399"/>
      <c r="F453" s="411">
        <v>2</v>
      </c>
      <c r="G453" s="399" t="s">
        <v>195</v>
      </c>
      <c r="H453" s="428"/>
      <c r="I453" s="156">
        <f t="shared" si="20"/>
        <v>0</v>
      </c>
      <c r="J453" s="428"/>
      <c r="K453" s="156">
        <f t="shared" si="21"/>
        <v>0</v>
      </c>
      <c r="L453" s="157">
        <f t="shared" si="22"/>
        <v>0</v>
      </c>
      <c r="M453" s="397"/>
    </row>
    <row r="454" spans="1:13" s="729" customFormat="1">
      <c r="A454" s="723"/>
      <c r="B454" s="730"/>
      <c r="C454" s="730"/>
      <c r="D454" s="687"/>
      <c r="E454" s="727"/>
      <c r="F454" s="411"/>
      <c r="G454" s="727"/>
      <c r="H454" s="428"/>
      <c r="I454" s="156"/>
      <c r="J454" s="428"/>
      <c r="K454" s="156"/>
      <c r="L454" s="157"/>
      <c r="M454" s="731"/>
    </row>
    <row r="455" spans="1:13" s="590" customFormat="1" ht="23">
      <c r="A455" s="585"/>
      <c r="B455" s="586">
        <v>4.5999999999999996</v>
      </c>
      <c r="C455" s="586" t="s">
        <v>1001</v>
      </c>
      <c r="D455" s="587"/>
      <c r="E455" s="588"/>
      <c r="F455" s="411"/>
      <c r="G455" s="588"/>
      <c r="H455" s="428"/>
      <c r="I455" s="156"/>
      <c r="J455" s="428"/>
      <c r="K455" s="156"/>
      <c r="L455" s="157"/>
      <c r="M455" s="589"/>
    </row>
    <row r="456" spans="1:13" s="729" customFormat="1">
      <c r="A456" s="723"/>
      <c r="B456" s="724" t="s">
        <v>1002</v>
      </c>
      <c r="C456" s="730" t="s">
        <v>1003</v>
      </c>
      <c r="D456" s="687"/>
      <c r="E456" s="727"/>
      <c r="F456" s="411"/>
      <c r="G456" s="727"/>
      <c r="H456" s="428"/>
      <c r="I456" s="156"/>
      <c r="J456" s="428"/>
      <c r="K456" s="156"/>
      <c r="L456" s="157"/>
      <c r="M456" s="731"/>
    </row>
    <row r="457" spans="1:13" s="729" customFormat="1">
      <c r="A457" s="723"/>
      <c r="B457" s="724"/>
      <c r="C457" s="730" t="s">
        <v>1004</v>
      </c>
      <c r="D457" s="687"/>
      <c r="E457" s="727"/>
      <c r="F457" s="411"/>
      <c r="G457" s="727"/>
      <c r="H457" s="428"/>
      <c r="I457" s="156"/>
      <c r="J457" s="428"/>
      <c r="K457" s="156"/>
      <c r="L457" s="157"/>
      <c r="M457" s="731"/>
    </row>
    <row r="458" spans="1:13" s="729" customFormat="1">
      <c r="A458" s="723"/>
      <c r="B458" s="724"/>
      <c r="C458" s="730" t="s">
        <v>1005</v>
      </c>
      <c r="D458" s="687"/>
      <c r="E458" s="727"/>
      <c r="F458" s="411">
        <v>2000</v>
      </c>
      <c r="G458" s="727" t="s">
        <v>187</v>
      </c>
      <c r="H458" s="428"/>
      <c r="I458" s="156">
        <f t="shared" si="20"/>
        <v>0</v>
      </c>
      <c r="J458" s="428"/>
      <c r="K458" s="156">
        <f t="shared" si="21"/>
        <v>0</v>
      </c>
      <c r="L458" s="157">
        <f t="shared" si="22"/>
        <v>0</v>
      </c>
      <c r="M458" s="397"/>
    </row>
    <row r="459" spans="1:13" s="547" customFormat="1">
      <c r="A459" s="398"/>
      <c r="B459" s="403" t="s">
        <v>1006</v>
      </c>
      <c r="C459" s="402" t="s">
        <v>1007</v>
      </c>
      <c r="D459" s="137"/>
      <c r="E459" s="399"/>
      <c r="F459" s="411"/>
      <c r="G459" s="399"/>
      <c r="H459" s="428"/>
      <c r="I459" s="156"/>
      <c r="J459" s="428"/>
      <c r="K459" s="156"/>
      <c r="L459" s="157"/>
      <c r="M459" s="479"/>
    </row>
    <row r="460" spans="1:13" s="729" customFormat="1">
      <c r="A460" s="723"/>
      <c r="B460" s="724"/>
      <c r="C460" s="730" t="s">
        <v>1008</v>
      </c>
      <c r="D460" s="687"/>
      <c r="E460" s="727"/>
      <c r="F460" s="411"/>
      <c r="G460" s="727"/>
      <c r="H460" s="428"/>
      <c r="I460" s="156"/>
      <c r="J460" s="428"/>
      <c r="K460" s="156"/>
      <c r="L460" s="157"/>
      <c r="M460" s="731"/>
    </row>
    <row r="461" spans="1:13" s="547" customFormat="1">
      <c r="A461" s="398"/>
      <c r="B461" s="402"/>
      <c r="C461" s="402" t="s">
        <v>1009</v>
      </c>
      <c r="D461" s="137"/>
      <c r="E461" s="399"/>
      <c r="F461" s="411">
        <v>165</v>
      </c>
      <c r="G461" s="399" t="s">
        <v>187</v>
      </c>
      <c r="H461" s="428"/>
      <c r="I461" s="156">
        <f t="shared" si="20"/>
        <v>0</v>
      </c>
      <c r="J461" s="428"/>
      <c r="K461" s="156">
        <f t="shared" si="21"/>
        <v>0</v>
      </c>
      <c r="L461" s="157">
        <f t="shared" si="22"/>
        <v>0</v>
      </c>
      <c r="M461" s="397"/>
    </row>
    <row r="462" spans="1:13" s="547" customFormat="1">
      <c r="A462" s="398"/>
      <c r="B462" s="402"/>
      <c r="C462" s="402" t="s">
        <v>1010</v>
      </c>
      <c r="D462" s="137"/>
      <c r="E462" s="399"/>
      <c r="F462" s="411">
        <v>148</v>
      </c>
      <c r="G462" s="399" t="s">
        <v>187</v>
      </c>
      <c r="H462" s="428"/>
      <c r="I462" s="156">
        <f t="shared" ref="I462:I525" si="23">H462*F462</f>
        <v>0</v>
      </c>
      <c r="J462" s="428"/>
      <c r="K462" s="156">
        <f t="shared" si="21"/>
        <v>0</v>
      </c>
      <c r="L462" s="157">
        <f t="shared" si="22"/>
        <v>0</v>
      </c>
      <c r="M462" s="397"/>
    </row>
    <row r="463" spans="1:13" s="547" customFormat="1">
      <c r="A463" s="398"/>
      <c r="B463" s="402"/>
      <c r="C463" s="402" t="s">
        <v>1011</v>
      </c>
      <c r="D463" s="137"/>
      <c r="E463" s="399"/>
      <c r="F463" s="411">
        <v>254</v>
      </c>
      <c r="G463" s="399" t="s">
        <v>187</v>
      </c>
      <c r="H463" s="428"/>
      <c r="I463" s="156">
        <f t="shared" si="23"/>
        <v>0</v>
      </c>
      <c r="J463" s="428"/>
      <c r="K463" s="156">
        <f t="shared" si="21"/>
        <v>0</v>
      </c>
      <c r="L463" s="157">
        <f t="shared" si="22"/>
        <v>0</v>
      </c>
      <c r="M463" s="397"/>
    </row>
    <row r="464" spans="1:13" s="547" customFormat="1">
      <c r="A464" s="398"/>
      <c r="B464" s="402"/>
      <c r="C464" s="402" t="s">
        <v>1012</v>
      </c>
      <c r="D464" s="137"/>
      <c r="E464" s="399"/>
      <c r="F464" s="411">
        <v>480</v>
      </c>
      <c r="G464" s="399" t="s">
        <v>187</v>
      </c>
      <c r="H464" s="428"/>
      <c r="I464" s="156">
        <f t="shared" si="23"/>
        <v>0</v>
      </c>
      <c r="J464" s="428"/>
      <c r="K464" s="156">
        <f t="shared" ref="K464:K527" si="24">F464*J464</f>
        <v>0</v>
      </c>
      <c r="L464" s="157">
        <f t="shared" si="22"/>
        <v>0</v>
      </c>
      <c r="M464" s="397"/>
    </row>
    <row r="465" spans="1:13" s="547" customFormat="1">
      <c r="A465" s="398"/>
      <c r="B465" s="402"/>
      <c r="C465" s="402" t="s">
        <v>1013</v>
      </c>
      <c r="D465" s="137"/>
      <c r="E465" s="399"/>
      <c r="F465" s="411">
        <v>44</v>
      </c>
      <c r="G465" s="399" t="s">
        <v>187</v>
      </c>
      <c r="H465" s="428"/>
      <c r="I465" s="156">
        <f t="shared" si="23"/>
        <v>0</v>
      </c>
      <c r="J465" s="428"/>
      <c r="K465" s="156">
        <f t="shared" si="24"/>
        <v>0</v>
      </c>
      <c r="L465" s="157">
        <f t="shared" ref="L465:L527" si="25">I465+K465</f>
        <v>0</v>
      </c>
      <c r="M465" s="397"/>
    </row>
    <row r="466" spans="1:13" s="547" customFormat="1">
      <c r="A466" s="398"/>
      <c r="B466" s="402"/>
      <c r="C466" s="402" t="s">
        <v>1014</v>
      </c>
      <c r="D466" s="137"/>
      <c r="E466" s="399"/>
      <c r="F466" s="411">
        <v>555</v>
      </c>
      <c r="G466" s="399" t="s">
        <v>187</v>
      </c>
      <c r="H466" s="428"/>
      <c r="I466" s="156">
        <f t="shared" si="23"/>
        <v>0</v>
      </c>
      <c r="J466" s="428"/>
      <c r="K466" s="156">
        <f t="shared" si="24"/>
        <v>0</v>
      </c>
      <c r="L466" s="157">
        <f t="shared" si="25"/>
        <v>0</v>
      </c>
      <c r="M466" s="397"/>
    </row>
    <row r="467" spans="1:13" s="547" customFormat="1">
      <c r="A467" s="398"/>
      <c r="B467" s="402"/>
      <c r="C467" s="402" t="s">
        <v>1015</v>
      </c>
      <c r="D467" s="137"/>
      <c r="E467" s="399"/>
      <c r="F467" s="411">
        <v>132</v>
      </c>
      <c r="G467" s="399" t="s">
        <v>187</v>
      </c>
      <c r="H467" s="428"/>
      <c r="I467" s="156">
        <f t="shared" si="23"/>
        <v>0</v>
      </c>
      <c r="J467" s="428"/>
      <c r="K467" s="156">
        <f t="shared" si="24"/>
        <v>0</v>
      </c>
      <c r="L467" s="157">
        <f t="shared" si="25"/>
        <v>0</v>
      </c>
      <c r="M467" s="397"/>
    </row>
    <row r="468" spans="1:13" s="547" customFormat="1">
      <c r="A468" s="398"/>
      <c r="B468" s="402"/>
      <c r="C468" s="402" t="s">
        <v>1016</v>
      </c>
      <c r="D468" s="137"/>
      <c r="E468" s="399"/>
      <c r="F468" s="411">
        <v>312</v>
      </c>
      <c r="G468" s="399" t="s">
        <v>187</v>
      </c>
      <c r="H468" s="428"/>
      <c r="I468" s="156">
        <f t="shared" si="23"/>
        <v>0</v>
      </c>
      <c r="J468" s="428"/>
      <c r="K468" s="156">
        <f t="shared" si="24"/>
        <v>0</v>
      </c>
      <c r="L468" s="157">
        <f t="shared" si="25"/>
        <v>0</v>
      </c>
      <c r="M468" s="397"/>
    </row>
    <row r="469" spans="1:13" s="547" customFormat="1">
      <c r="A469" s="398"/>
      <c r="B469" s="402"/>
      <c r="C469" s="402" t="s">
        <v>1017</v>
      </c>
      <c r="D469" s="137"/>
      <c r="E469" s="399"/>
      <c r="F469" s="411">
        <v>144</v>
      </c>
      <c r="G469" s="399" t="s">
        <v>187</v>
      </c>
      <c r="H469" s="428"/>
      <c r="I469" s="156">
        <f t="shared" si="23"/>
        <v>0</v>
      </c>
      <c r="J469" s="428"/>
      <c r="K469" s="156">
        <f t="shared" si="24"/>
        <v>0</v>
      </c>
      <c r="L469" s="157">
        <f t="shared" si="25"/>
        <v>0</v>
      </c>
      <c r="M469" s="397"/>
    </row>
    <row r="470" spans="1:13" s="547" customFormat="1">
      <c r="A470" s="398"/>
      <c r="B470" s="402"/>
      <c r="C470" s="402" t="s">
        <v>1018</v>
      </c>
      <c r="D470" s="137"/>
      <c r="E470" s="399"/>
      <c r="F470" s="411">
        <v>428</v>
      </c>
      <c r="G470" s="399" t="s">
        <v>187</v>
      </c>
      <c r="H470" s="428"/>
      <c r="I470" s="156">
        <f t="shared" si="23"/>
        <v>0</v>
      </c>
      <c r="J470" s="428"/>
      <c r="K470" s="156">
        <f t="shared" si="24"/>
        <v>0</v>
      </c>
      <c r="L470" s="157">
        <f t="shared" si="25"/>
        <v>0</v>
      </c>
      <c r="M470" s="397"/>
    </row>
    <row r="471" spans="1:13" s="547" customFormat="1">
      <c r="A471" s="398"/>
      <c r="B471" s="402"/>
      <c r="C471" s="402" t="s">
        <v>1019</v>
      </c>
      <c r="D471" s="137"/>
      <c r="E471" s="399"/>
      <c r="F471" s="411">
        <v>480</v>
      </c>
      <c r="G471" s="399" t="s">
        <v>187</v>
      </c>
      <c r="H471" s="428"/>
      <c r="I471" s="156">
        <f t="shared" si="23"/>
        <v>0</v>
      </c>
      <c r="J471" s="428"/>
      <c r="K471" s="156">
        <f t="shared" si="24"/>
        <v>0</v>
      </c>
      <c r="L471" s="157">
        <f t="shared" si="25"/>
        <v>0</v>
      </c>
      <c r="M471" s="397"/>
    </row>
    <row r="472" spans="1:13" s="729" customFormat="1">
      <c r="A472" s="723"/>
      <c r="B472" s="724"/>
      <c r="C472" s="730" t="s">
        <v>1020</v>
      </c>
      <c r="D472" s="687"/>
      <c r="E472" s="727"/>
      <c r="F472" s="411"/>
      <c r="G472" s="727"/>
      <c r="H472" s="428"/>
      <c r="I472" s="156"/>
      <c r="J472" s="428"/>
      <c r="K472" s="156"/>
      <c r="L472" s="157"/>
      <c r="M472" s="731"/>
    </row>
    <row r="473" spans="1:13" s="547" customFormat="1">
      <c r="A473" s="398"/>
      <c r="B473" s="403"/>
      <c r="C473" s="402" t="s">
        <v>1021</v>
      </c>
      <c r="D473" s="137"/>
      <c r="E473" s="399"/>
      <c r="F473" s="411">
        <v>180</v>
      </c>
      <c r="G473" s="399" t="s">
        <v>187</v>
      </c>
      <c r="H473" s="428"/>
      <c r="I473" s="156">
        <f t="shared" si="23"/>
        <v>0</v>
      </c>
      <c r="J473" s="428"/>
      <c r="K473" s="156">
        <f t="shared" si="24"/>
        <v>0</v>
      </c>
      <c r="L473" s="157">
        <f t="shared" si="25"/>
        <v>0</v>
      </c>
      <c r="M473" s="397"/>
    </row>
    <row r="474" spans="1:13" s="547" customFormat="1">
      <c r="A474" s="398"/>
      <c r="B474" s="403"/>
      <c r="C474" s="402" t="s">
        <v>1022</v>
      </c>
      <c r="D474" s="137"/>
      <c r="E474" s="399"/>
      <c r="F474" s="411">
        <v>180</v>
      </c>
      <c r="G474" s="399" t="s">
        <v>187</v>
      </c>
      <c r="H474" s="428"/>
      <c r="I474" s="156">
        <f t="shared" si="23"/>
        <v>0</v>
      </c>
      <c r="J474" s="428"/>
      <c r="K474" s="156">
        <f t="shared" si="24"/>
        <v>0</v>
      </c>
      <c r="L474" s="157">
        <f t="shared" si="25"/>
        <v>0</v>
      </c>
      <c r="M474" s="397"/>
    </row>
    <row r="475" spans="1:13" s="547" customFormat="1">
      <c r="A475" s="398"/>
      <c r="B475" s="403"/>
      <c r="C475" s="402" t="s">
        <v>1023</v>
      </c>
      <c r="D475" s="137"/>
      <c r="E475" s="399"/>
      <c r="F475" s="411">
        <v>120</v>
      </c>
      <c r="G475" s="399" t="s">
        <v>187</v>
      </c>
      <c r="H475" s="428"/>
      <c r="I475" s="156">
        <f t="shared" si="23"/>
        <v>0</v>
      </c>
      <c r="J475" s="428"/>
      <c r="K475" s="156">
        <f t="shared" si="24"/>
        <v>0</v>
      </c>
      <c r="L475" s="157">
        <f t="shared" si="25"/>
        <v>0</v>
      </c>
      <c r="M475" s="397"/>
    </row>
    <row r="476" spans="1:13" s="547" customFormat="1">
      <c r="A476" s="398"/>
      <c r="B476" s="403"/>
      <c r="C476" s="402" t="s">
        <v>1024</v>
      </c>
      <c r="D476" s="137"/>
      <c r="E476" s="399"/>
      <c r="F476" s="411">
        <v>200</v>
      </c>
      <c r="G476" s="399" t="s">
        <v>187</v>
      </c>
      <c r="H476" s="428"/>
      <c r="I476" s="156">
        <f t="shared" si="23"/>
        <v>0</v>
      </c>
      <c r="J476" s="428"/>
      <c r="K476" s="156">
        <f t="shared" si="24"/>
        <v>0</v>
      </c>
      <c r="L476" s="157">
        <f t="shared" si="25"/>
        <v>0</v>
      </c>
      <c r="M476" s="397"/>
    </row>
    <row r="477" spans="1:13" s="547" customFormat="1">
      <c r="A477" s="398"/>
      <c r="B477" s="403"/>
      <c r="C477" s="402" t="s">
        <v>1025</v>
      </c>
      <c r="D477" s="137"/>
      <c r="E477" s="399"/>
      <c r="F477" s="411">
        <v>520</v>
      </c>
      <c r="G477" s="399" t="s">
        <v>187</v>
      </c>
      <c r="H477" s="428"/>
      <c r="I477" s="156">
        <f t="shared" si="23"/>
        <v>0</v>
      </c>
      <c r="J477" s="428"/>
      <c r="K477" s="156">
        <f t="shared" si="24"/>
        <v>0</v>
      </c>
      <c r="L477" s="157">
        <f t="shared" si="25"/>
        <v>0</v>
      </c>
      <c r="M477" s="397"/>
    </row>
    <row r="478" spans="1:13" s="547" customFormat="1">
      <c r="A478" s="398"/>
      <c r="B478" s="403"/>
      <c r="C478" s="402" t="s">
        <v>1026</v>
      </c>
      <c r="D478" s="137"/>
      <c r="E478" s="399"/>
      <c r="F478" s="411">
        <v>720</v>
      </c>
      <c r="G478" s="399" t="s">
        <v>187</v>
      </c>
      <c r="H478" s="428"/>
      <c r="I478" s="156">
        <f t="shared" si="23"/>
        <v>0</v>
      </c>
      <c r="J478" s="428"/>
      <c r="K478" s="156">
        <f t="shared" si="24"/>
        <v>0</v>
      </c>
      <c r="L478" s="157">
        <f t="shared" si="25"/>
        <v>0</v>
      </c>
      <c r="M478" s="397"/>
    </row>
    <row r="479" spans="1:13" s="729" customFormat="1">
      <c r="A479" s="723"/>
      <c r="B479" s="724" t="s">
        <v>1027</v>
      </c>
      <c r="C479" s="402" t="s">
        <v>1028</v>
      </c>
      <c r="D479" s="687"/>
      <c r="E479" s="727"/>
      <c r="F479" s="411"/>
      <c r="G479" s="727"/>
      <c r="H479" s="428"/>
      <c r="I479" s="156"/>
      <c r="J479" s="428"/>
      <c r="K479" s="156"/>
      <c r="L479" s="157"/>
      <c r="M479" s="731"/>
    </row>
    <row r="480" spans="1:13" s="729" customFormat="1">
      <c r="A480" s="723"/>
      <c r="B480" s="724"/>
      <c r="C480" s="730" t="s">
        <v>1008</v>
      </c>
      <c r="D480" s="687"/>
      <c r="E480" s="727"/>
      <c r="F480" s="411"/>
      <c r="G480" s="727"/>
      <c r="H480" s="428"/>
      <c r="I480" s="156"/>
      <c r="J480" s="428"/>
      <c r="K480" s="156"/>
      <c r="L480" s="157"/>
      <c r="M480" s="731"/>
    </row>
    <row r="481" spans="1:13" s="547" customFormat="1">
      <c r="A481" s="398"/>
      <c r="B481" s="403"/>
      <c r="C481" s="402" t="s">
        <v>1029</v>
      </c>
      <c r="D481" s="137"/>
      <c r="E481" s="399"/>
      <c r="F481" s="428">
        <v>28547</v>
      </c>
      <c r="G481" s="399" t="s">
        <v>187</v>
      </c>
      <c r="H481" s="428"/>
      <c r="I481" s="156">
        <f t="shared" si="23"/>
        <v>0</v>
      </c>
      <c r="J481" s="428"/>
      <c r="K481" s="156">
        <f t="shared" si="24"/>
        <v>0</v>
      </c>
      <c r="L481" s="157">
        <f t="shared" si="25"/>
        <v>0</v>
      </c>
      <c r="M481" s="397"/>
    </row>
    <row r="482" spans="1:13" s="547" customFormat="1">
      <c r="A482" s="398"/>
      <c r="B482" s="402"/>
      <c r="C482" s="402" t="s">
        <v>1030</v>
      </c>
      <c r="D482" s="137"/>
      <c r="E482" s="399"/>
      <c r="F482" s="428">
        <v>22958</v>
      </c>
      <c r="G482" s="399" t="s">
        <v>187</v>
      </c>
      <c r="H482" s="428"/>
      <c r="I482" s="156">
        <f t="shared" si="23"/>
        <v>0</v>
      </c>
      <c r="J482" s="428"/>
      <c r="K482" s="156">
        <f t="shared" si="24"/>
        <v>0</v>
      </c>
      <c r="L482" s="157">
        <f t="shared" si="25"/>
        <v>0</v>
      </c>
      <c r="M482" s="397"/>
    </row>
    <row r="483" spans="1:13" s="547" customFormat="1">
      <c r="A483" s="398"/>
      <c r="B483" s="402"/>
      <c r="C483" s="402" t="s">
        <v>1009</v>
      </c>
      <c r="D483" s="137"/>
      <c r="E483" s="399"/>
      <c r="F483" s="411">
        <v>6000</v>
      </c>
      <c r="G483" s="399" t="s">
        <v>187</v>
      </c>
      <c r="H483" s="428"/>
      <c r="I483" s="156">
        <f t="shared" si="23"/>
        <v>0</v>
      </c>
      <c r="J483" s="428"/>
      <c r="K483" s="156">
        <f t="shared" si="24"/>
        <v>0</v>
      </c>
      <c r="L483" s="157">
        <f t="shared" si="25"/>
        <v>0</v>
      </c>
      <c r="M483" s="397"/>
    </row>
    <row r="484" spans="1:13" s="547" customFormat="1">
      <c r="A484" s="398"/>
      <c r="B484" s="403"/>
      <c r="C484" s="402" t="s">
        <v>1010</v>
      </c>
      <c r="D484" s="137"/>
      <c r="E484" s="399"/>
      <c r="F484" s="411">
        <v>420</v>
      </c>
      <c r="G484" s="399" t="s">
        <v>187</v>
      </c>
      <c r="H484" s="428"/>
      <c r="I484" s="156">
        <f t="shared" si="23"/>
        <v>0</v>
      </c>
      <c r="J484" s="428"/>
      <c r="K484" s="156">
        <f t="shared" si="24"/>
        <v>0</v>
      </c>
      <c r="L484" s="157">
        <f t="shared" si="25"/>
        <v>0</v>
      </c>
      <c r="M484" s="397"/>
    </row>
    <row r="485" spans="1:13" s="729" customFormat="1">
      <c r="A485" s="723"/>
      <c r="B485" s="724"/>
      <c r="C485" s="730" t="s">
        <v>1020</v>
      </c>
      <c r="D485" s="687"/>
      <c r="E485" s="727"/>
      <c r="F485" s="411"/>
      <c r="G485" s="727"/>
      <c r="H485" s="428"/>
      <c r="I485" s="156"/>
      <c r="J485" s="428"/>
      <c r="K485" s="156"/>
      <c r="L485" s="157"/>
      <c r="M485" s="731"/>
    </row>
    <row r="486" spans="1:13" s="547" customFormat="1">
      <c r="A486" s="398"/>
      <c r="B486" s="403"/>
      <c r="C486" s="402" t="s">
        <v>1029</v>
      </c>
      <c r="D486" s="137"/>
      <c r="E486" s="399"/>
      <c r="F486" s="411">
        <v>13506</v>
      </c>
      <c r="G486" s="399" t="s">
        <v>187</v>
      </c>
      <c r="H486" s="428"/>
      <c r="I486" s="156">
        <f t="shared" si="23"/>
        <v>0</v>
      </c>
      <c r="J486" s="428"/>
      <c r="K486" s="156">
        <f t="shared" si="24"/>
        <v>0</v>
      </c>
      <c r="L486" s="157">
        <f t="shared" si="25"/>
        <v>0</v>
      </c>
      <c r="M486" s="397"/>
    </row>
    <row r="487" spans="1:13" s="547" customFormat="1">
      <c r="A487" s="398"/>
      <c r="B487" s="403"/>
      <c r="C487" s="402" t="s">
        <v>1031</v>
      </c>
      <c r="D487" s="137"/>
      <c r="E487" s="399"/>
      <c r="F487" s="411">
        <v>3600</v>
      </c>
      <c r="G487" s="399" t="s">
        <v>187</v>
      </c>
      <c r="H487" s="428"/>
      <c r="I487" s="156">
        <f t="shared" si="23"/>
        <v>0</v>
      </c>
      <c r="J487" s="428"/>
      <c r="K487" s="156">
        <f t="shared" si="24"/>
        <v>0</v>
      </c>
      <c r="L487" s="157">
        <f t="shared" si="25"/>
        <v>0</v>
      </c>
      <c r="M487" s="397"/>
    </row>
    <row r="488" spans="1:13" s="547" customFormat="1">
      <c r="A488" s="398"/>
      <c r="B488" s="403"/>
      <c r="C488" s="402" t="s">
        <v>1032</v>
      </c>
      <c r="D488" s="137"/>
      <c r="E488" s="399"/>
      <c r="F488" s="411">
        <v>124</v>
      </c>
      <c r="G488" s="399" t="s">
        <v>187</v>
      </c>
      <c r="H488" s="428"/>
      <c r="I488" s="156">
        <f t="shared" si="23"/>
        <v>0</v>
      </c>
      <c r="J488" s="428"/>
      <c r="K488" s="156">
        <f t="shared" si="24"/>
        <v>0</v>
      </c>
      <c r="L488" s="157">
        <f t="shared" si="25"/>
        <v>0</v>
      </c>
      <c r="M488" s="397"/>
    </row>
    <row r="489" spans="1:13" s="547" customFormat="1">
      <c r="A489" s="398"/>
      <c r="B489" s="403"/>
      <c r="C489" s="402" t="s">
        <v>1021</v>
      </c>
      <c r="D489" s="137"/>
      <c r="E489" s="399"/>
      <c r="F489" s="411">
        <v>240</v>
      </c>
      <c r="G489" s="399" t="s">
        <v>187</v>
      </c>
      <c r="H489" s="428"/>
      <c r="I489" s="156">
        <f t="shared" si="23"/>
        <v>0</v>
      </c>
      <c r="J489" s="428"/>
      <c r="K489" s="156">
        <f t="shared" si="24"/>
        <v>0</v>
      </c>
      <c r="L489" s="157">
        <f t="shared" si="25"/>
        <v>0</v>
      </c>
      <c r="M489" s="397"/>
    </row>
    <row r="490" spans="1:13" s="547" customFormat="1">
      <c r="A490" s="398"/>
      <c r="B490" s="403" t="s">
        <v>1033</v>
      </c>
      <c r="C490" s="402" t="s">
        <v>1034</v>
      </c>
      <c r="D490" s="137"/>
      <c r="E490" s="399"/>
      <c r="F490" s="411"/>
      <c r="G490" s="399"/>
      <c r="H490" s="428"/>
      <c r="I490" s="156"/>
      <c r="J490" s="428"/>
      <c r="K490" s="156"/>
      <c r="L490" s="157"/>
      <c r="M490" s="479"/>
    </row>
    <row r="491" spans="1:13" s="547" customFormat="1">
      <c r="A491" s="398"/>
      <c r="B491" s="403"/>
      <c r="C491" s="402" t="s">
        <v>1008</v>
      </c>
      <c r="D491" s="137"/>
      <c r="E491" s="399"/>
      <c r="F491" s="411"/>
      <c r="G491" s="399"/>
      <c r="H491" s="428"/>
      <c r="I491" s="156"/>
      <c r="J491" s="428"/>
      <c r="K491" s="156"/>
      <c r="L491" s="157"/>
      <c r="M491" s="479"/>
    </row>
    <row r="492" spans="1:13" s="547" customFormat="1">
      <c r="A492" s="398"/>
      <c r="B492" s="403"/>
      <c r="C492" s="402" t="s">
        <v>1029</v>
      </c>
      <c r="D492" s="137"/>
      <c r="E492" s="399"/>
      <c r="F492" s="411">
        <v>11394</v>
      </c>
      <c r="G492" s="399" t="s">
        <v>187</v>
      </c>
      <c r="H492" s="428"/>
      <c r="I492" s="156">
        <f t="shared" si="23"/>
        <v>0</v>
      </c>
      <c r="J492" s="428"/>
      <c r="K492" s="156">
        <f t="shared" si="24"/>
        <v>0</v>
      </c>
      <c r="L492" s="157">
        <f t="shared" si="25"/>
        <v>0</v>
      </c>
      <c r="M492" s="397"/>
    </row>
    <row r="493" spans="1:13" s="547" customFormat="1">
      <c r="A493" s="398"/>
      <c r="B493" s="402"/>
      <c r="C493" s="402" t="s">
        <v>1030</v>
      </c>
      <c r="D493" s="137"/>
      <c r="E493" s="399"/>
      <c r="F493" s="411">
        <v>4210</v>
      </c>
      <c r="G493" s="399" t="s">
        <v>187</v>
      </c>
      <c r="H493" s="428"/>
      <c r="I493" s="156">
        <f t="shared" si="23"/>
        <v>0</v>
      </c>
      <c r="J493" s="428"/>
      <c r="K493" s="156">
        <f t="shared" si="24"/>
        <v>0</v>
      </c>
      <c r="L493" s="157">
        <f t="shared" si="25"/>
        <v>0</v>
      </c>
      <c r="M493" s="397"/>
    </row>
    <row r="494" spans="1:13" s="547" customFormat="1">
      <c r="A494" s="398"/>
      <c r="B494" s="402"/>
      <c r="C494" s="402" t="s">
        <v>1009</v>
      </c>
      <c r="D494" s="137"/>
      <c r="E494" s="399"/>
      <c r="F494" s="411">
        <v>40</v>
      </c>
      <c r="G494" s="399" t="s">
        <v>187</v>
      </c>
      <c r="H494" s="428"/>
      <c r="I494" s="156">
        <f t="shared" si="23"/>
        <v>0</v>
      </c>
      <c r="J494" s="428"/>
      <c r="K494" s="156">
        <f t="shared" si="24"/>
        <v>0</v>
      </c>
      <c r="L494" s="157">
        <f t="shared" si="25"/>
        <v>0</v>
      </c>
      <c r="M494" s="397"/>
    </row>
    <row r="495" spans="1:13" s="547" customFormat="1">
      <c r="A495" s="398"/>
      <c r="B495" s="402"/>
      <c r="C495" s="402" t="s">
        <v>1010</v>
      </c>
      <c r="D495" s="137"/>
      <c r="E495" s="399"/>
      <c r="F495" s="411">
        <v>325</v>
      </c>
      <c r="G495" s="399" t="s">
        <v>187</v>
      </c>
      <c r="H495" s="428"/>
      <c r="I495" s="156">
        <f t="shared" si="23"/>
        <v>0</v>
      </c>
      <c r="J495" s="428"/>
      <c r="K495" s="156">
        <f t="shared" si="24"/>
        <v>0</v>
      </c>
      <c r="L495" s="157">
        <f t="shared" si="25"/>
        <v>0</v>
      </c>
      <c r="M495" s="397"/>
    </row>
    <row r="496" spans="1:13" s="547" customFormat="1">
      <c r="A496" s="398"/>
      <c r="B496" s="402"/>
      <c r="C496" s="402" t="s">
        <v>1011</v>
      </c>
      <c r="D496" s="137"/>
      <c r="E496" s="399"/>
      <c r="F496" s="411">
        <v>160</v>
      </c>
      <c r="G496" s="399" t="s">
        <v>187</v>
      </c>
      <c r="H496" s="428"/>
      <c r="I496" s="156">
        <f t="shared" si="23"/>
        <v>0</v>
      </c>
      <c r="J496" s="428"/>
      <c r="K496" s="156">
        <f t="shared" si="24"/>
        <v>0</v>
      </c>
      <c r="L496" s="157">
        <f t="shared" si="25"/>
        <v>0</v>
      </c>
      <c r="M496" s="397"/>
    </row>
    <row r="497" spans="1:13" s="547" customFormat="1">
      <c r="A497" s="398"/>
      <c r="B497" s="402"/>
      <c r="C497" s="402" t="s">
        <v>1014</v>
      </c>
      <c r="D497" s="137"/>
      <c r="E497" s="399"/>
      <c r="F497" s="411">
        <v>1360</v>
      </c>
      <c r="G497" s="399" t="s">
        <v>187</v>
      </c>
      <c r="H497" s="428"/>
      <c r="I497" s="156">
        <f t="shared" si="23"/>
        <v>0</v>
      </c>
      <c r="J497" s="428"/>
      <c r="K497" s="156">
        <f t="shared" si="24"/>
        <v>0</v>
      </c>
      <c r="L497" s="157">
        <f t="shared" si="25"/>
        <v>0</v>
      </c>
      <c r="M497" s="397"/>
    </row>
    <row r="498" spans="1:13" s="547" customFormat="1">
      <c r="A498" s="398"/>
      <c r="B498" s="402"/>
      <c r="C498" s="402" t="s">
        <v>1016</v>
      </c>
      <c r="D498" s="137"/>
      <c r="E498" s="399"/>
      <c r="F498" s="411">
        <v>286</v>
      </c>
      <c r="G498" s="399" t="s">
        <v>187</v>
      </c>
      <c r="H498" s="428"/>
      <c r="I498" s="156">
        <f t="shared" si="23"/>
        <v>0</v>
      </c>
      <c r="J498" s="428"/>
      <c r="K498" s="156">
        <f t="shared" si="24"/>
        <v>0</v>
      </c>
      <c r="L498" s="157">
        <f t="shared" si="25"/>
        <v>0</v>
      </c>
      <c r="M498" s="397"/>
    </row>
    <row r="499" spans="1:13" s="547" customFormat="1">
      <c r="A499" s="398"/>
      <c r="B499" s="403"/>
      <c r="C499" s="402" t="s">
        <v>1035</v>
      </c>
      <c r="D499" s="137"/>
      <c r="E499" s="399"/>
      <c r="F499" s="411"/>
      <c r="G499" s="399"/>
      <c r="H499" s="428"/>
      <c r="I499" s="156"/>
      <c r="J499" s="428"/>
      <c r="K499" s="156"/>
      <c r="L499" s="157"/>
      <c r="M499" s="479"/>
    </row>
    <row r="500" spans="1:13" s="547" customFormat="1">
      <c r="A500" s="398"/>
      <c r="B500" s="402"/>
      <c r="C500" s="402" t="s">
        <v>1036</v>
      </c>
      <c r="D500" s="137"/>
      <c r="E500" s="399"/>
      <c r="F500" s="411">
        <v>450</v>
      </c>
      <c r="G500" s="399" t="s">
        <v>187</v>
      </c>
      <c r="H500" s="428"/>
      <c r="I500" s="156">
        <f t="shared" si="23"/>
        <v>0</v>
      </c>
      <c r="J500" s="428"/>
      <c r="K500" s="156">
        <f t="shared" si="24"/>
        <v>0</v>
      </c>
      <c r="L500" s="157">
        <f t="shared" si="25"/>
        <v>0</v>
      </c>
      <c r="M500" s="397"/>
    </row>
    <row r="501" spans="1:13" s="729" customFormat="1">
      <c r="A501" s="723"/>
      <c r="B501" s="724"/>
      <c r="C501" s="730"/>
      <c r="D501" s="687"/>
      <c r="E501" s="727"/>
      <c r="F501" s="411"/>
      <c r="G501" s="727"/>
      <c r="H501" s="428"/>
      <c r="I501" s="156"/>
      <c r="J501" s="428"/>
      <c r="K501" s="156"/>
      <c r="L501" s="157"/>
      <c r="M501" s="731"/>
    </row>
    <row r="502" spans="1:13" s="590" customFormat="1" ht="23">
      <c r="A502" s="585"/>
      <c r="B502" s="586">
        <v>4.7</v>
      </c>
      <c r="C502" s="586" t="s">
        <v>1037</v>
      </c>
      <c r="D502" s="587"/>
      <c r="E502" s="588"/>
      <c r="F502" s="411"/>
      <c r="G502" s="588"/>
      <c r="H502" s="428"/>
      <c r="I502" s="156"/>
      <c r="J502" s="428"/>
      <c r="K502" s="156"/>
      <c r="L502" s="157"/>
      <c r="M502" s="589"/>
    </row>
    <row r="503" spans="1:13" s="729" customFormat="1">
      <c r="A503" s="723"/>
      <c r="B503" s="724" t="s">
        <v>1038</v>
      </c>
      <c r="C503" s="730" t="s">
        <v>1003</v>
      </c>
      <c r="D503" s="687"/>
      <c r="E503" s="727"/>
      <c r="F503" s="411"/>
      <c r="G503" s="727"/>
      <c r="H503" s="428"/>
      <c r="I503" s="156"/>
      <c r="J503" s="428"/>
      <c r="K503" s="156"/>
      <c r="L503" s="157"/>
      <c r="M503" s="731"/>
    </row>
    <row r="504" spans="1:13" s="547" customFormat="1">
      <c r="A504" s="398"/>
      <c r="B504" s="403"/>
      <c r="C504" s="402" t="s">
        <v>1039</v>
      </c>
      <c r="D504" s="137"/>
      <c r="E504" s="399"/>
      <c r="F504" s="411">
        <v>60</v>
      </c>
      <c r="G504" s="399" t="s">
        <v>187</v>
      </c>
      <c r="H504" s="428"/>
      <c r="I504" s="156">
        <f t="shared" si="23"/>
        <v>0</v>
      </c>
      <c r="J504" s="428"/>
      <c r="K504" s="156">
        <f t="shared" si="24"/>
        <v>0</v>
      </c>
      <c r="L504" s="157">
        <f t="shared" si="25"/>
        <v>0</v>
      </c>
      <c r="M504" s="397"/>
    </row>
    <row r="505" spans="1:13" s="547" customFormat="1">
      <c r="A505" s="398"/>
      <c r="B505" s="402"/>
      <c r="C505" s="402" t="s">
        <v>1040</v>
      </c>
      <c r="D505" s="137"/>
      <c r="E505" s="399"/>
      <c r="F505" s="411">
        <v>400</v>
      </c>
      <c r="G505" s="399" t="s">
        <v>187</v>
      </c>
      <c r="H505" s="428"/>
      <c r="I505" s="156">
        <f t="shared" si="23"/>
        <v>0</v>
      </c>
      <c r="J505" s="428"/>
      <c r="K505" s="156">
        <f t="shared" si="24"/>
        <v>0</v>
      </c>
      <c r="L505" s="157">
        <f t="shared" si="25"/>
        <v>0</v>
      </c>
      <c r="M505" s="397"/>
    </row>
    <row r="506" spans="1:13" s="547" customFormat="1">
      <c r="A506" s="398"/>
      <c r="B506" s="402"/>
      <c r="C506" s="402" t="s">
        <v>1041</v>
      </c>
      <c r="D506" s="137"/>
      <c r="E506" s="399"/>
      <c r="F506" s="411">
        <v>60</v>
      </c>
      <c r="G506" s="399" t="s">
        <v>187</v>
      </c>
      <c r="H506" s="428"/>
      <c r="I506" s="156">
        <f t="shared" si="23"/>
        <v>0</v>
      </c>
      <c r="J506" s="428"/>
      <c r="K506" s="156">
        <f t="shared" si="24"/>
        <v>0</v>
      </c>
      <c r="L506" s="157">
        <f t="shared" si="25"/>
        <v>0</v>
      </c>
      <c r="M506" s="397"/>
    </row>
    <row r="507" spans="1:13" s="547" customFormat="1">
      <c r="A507" s="398"/>
      <c r="B507" s="402"/>
      <c r="C507" s="402" t="s">
        <v>1042</v>
      </c>
      <c r="D507" s="137"/>
      <c r="E507" s="399"/>
      <c r="F507" s="411">
        <v>1</v>
      </c>
      <c r="G507" s="399" t="s">
        <v>1043</v>
      </c>
      <c r="H507" s="428"/>
      <c r="I507" s="156">
        <f t="shared" si="23"/>
        <v>0</v>
      </c>
      <c r="J507" s="428"/>
      <c r="K507" s="156">
        <f t="shared" si="24"/>
        <v>0</v>
      </c>
      <c r="L507" s="157">
        <f t="shared" si="25"/>
        <v>0</v>
      </c>
      <c r="M507" s="397"/>
    </row>
    <row r="508" spans="1:13" s="547" customFormat="1">
      <c r="A508" s="398"/>
      <c r="B508" s="402"/>
      <c r="C508" s="402" t="s">
        <v>1044</v>
      </c>
      <c r="D508" s="137"/>
      <c r="E508" s="399"/>
      <c r="F508" s="411">
        <v>1</v>
      </c>
      <c r="G508" s="399" t="s">
        <v>195</v>
      </c>
      <c r="H508" s="428"/>
      <c r="I508" s="156">
        <f t="shared" si="23"/>
        <v>0</v>
      </c>
      <c r="J508" s="428"/>
      <c r="K508" s="156">
        <f t="shared" si="24"/>
        <v>0</v>
      </c>
      <c r="L508" s="157">
        <f t="shared" si="25"/>
        <v>0</v>
      </c>
      <c r="M508" s="397"/>
    </row>
    <row r="509" spans="1:13" s="547" customFormat="1">
      <c r="A509" s="398"/>
      <c r="B509" s="402"/>
      <c r="C509" s="402" t="s">
        <v>1045</v>
      </c>
      <c r="D509" s="137"/>
      <c r="E509" s="399"/>
      <c r="F509" s="411">
        <v>1</v>
      </c>
      <c r="G509" s="399" t="s">
        <v>195</v>
      </c>
      <c r="H509" s="428"/>
      <c r="I509" s="156">
        <f t="shared" si="23"/>
        <v>0</v>
      </c>
      <c r="J509" s="428"/>
      <c r="K509" s="156">
        <f t="shared" si="24"/>
        <v>0</v>
      </c>
      <c r="L509" s="157">
        <f t="shared" si="25"/>
        <v>0</v>
      </c>
      <c r="M509" s="397"/>
    </row>
    <row r="510" spans="1:13" s="729" customFormat="1">
      <c r="A510" s="723"/>
      <c r="B510" s="730"/>
      <c r="C510" s="730"/>
      <c r="D510" s="687"/>
      <c r="E510" s="727"/>
      <c r="F510" s="411"/>
      <c r="G510" s="727"/>
      <c r="H510" s="428"/>
      <c r="I510" s="156"/>
      <c r="J510" s="428"/>
      <c r="K510" s="156"/>
      <c r="L510" s="157"/>
      <c r="M510" s="731"/>
    </row>
    <row r="511" spans="1:13" s="729" customFormat="1">
      <c r="A511" s="723"/>
      <c r="B511" s="724" t="s">
        <v>1046</v>
      </c>
      <c r="C511" s="402" t="s">
        <v>1007</v>
      </c>
      <c r="D511" s="687"/>
      <c r="E511" s="727"/>
      <c r="F511" s="411"/>
      <c r="G511" s="727"/>
      <c r="H511" s="428"/>
      <c r="I511" s="156"/>
      <c r="J511" s="428"/>
      <c r="K511" s="156"/>
      <c r="L511" s="157"/>
      <c r="M511" s="731"/>
    </row>
    <row r="512" spans="1:13" s="547" customFormat="1">
      <c r="A512" s="398"/>
      <c r="B512" s="403"/>
      <c r="C512" s="402" t="s">
        <v>1047</v>
      </c>
      <c r="D512" s="137"/>
      <c r="E512" s="399"/>
      <c r="F512" s="411"/>
      <c r="G512" s="399"/>
      <c r="H512" s="428"/>
      <c r="I512" s="156"/>
      <c r="J512" s="428"/>
      <c r="K512" s="156"/>
      <c r="L512" s="157"/>
      <c r="M512" s="479"/>
    </row>
    <row r="513" spans="1:13" s="547" customFormat="1">
      <c r="A513" s="398"/>
      <c r="B513" s="403"/>
      <c r="C513" s="402" t="s">
        <v>1048</v>
      </c>
      <c r="D513" s="137"/>
      <c r="E513" s="399"/>
      <c r="F513" s="411">
        <v>60</v>
      </c>
      <c r="G513" s="399" t="s">
        <v>187</v>
      </c>
      <c r="H513" s="428"/>
      <c r="I513" s="156">
        <f t="shared" si="23"/>
        <v>0</v>
      </c>
      <c r="J513" s="428"/>
      <c r="K513" s="156">
        <f t="shared" si="24"/>
        <v>0</v>
      </c>
      <c r="L513" s="157">
        <f t="shared" si="25"/>
        <v>0</v>
      </c>
      <c r="M513" s="397"/>
    </row>
    <row r="514" spans="1:13" s="547" customFormat="1">
      <c r="A514" s="398"/>
      <c r="B514" s="403"/>
      <c r="C514" s="402" t="s">
        <v>1049</v>
      </c>
      <c r="D514" s="137"/>
      <c r="E514" s="399"/>
      <c r="F514" s="411">
        <v>120</v>
      </c>
      <c r="G514" s="399" t="s">
        <v>187</v>
      </c>
      <c r="H514" s="428"/>
      <c r="I514" s="156">
        <f t="shared" si="23"/>
        <v>0</v>
      </c>
      <c r="J514" s="428"/>
      <c r="K514" s="156">
        <f t="shared" si="24"/>
        <v>0</v>
      </c>
      <c r="L514" s="157">
        <f t="shared" si="25"/>
        <v>0</v>
      </c>
      <c r="M514" s="397"/>
    </row>
    <row r="515" spans="1:13" s="547" customFormat="1">
      <c r="A515" s="398"/>
      <c r="B515" s="403"/>
      <c r="C515" s="402" t="s">
        <v>1050</v>
      </c>
      <c r="D515" s="137"/>
      <c r="E515" s="399"/>
      <c r="F515" s="411">
        <v>425</v>
      </c>
      <c r="G515" s="399" t="s">
        <v>187</v>
      </c>
      <c r="H515" s="428"/>
      <c r="I515" s="156">
        <f t="shared" si="23"/>
        <v>0</v>
      </c>
      <c r="J515" s="428"/>
      <c r="K515" s="156">
        <f t="shared" si="24"/>
        <v>0</v>
      </c>
      <c r="L515" s="157">
        <f t="shared" si="25"/>
        <v>0</v>
      </c>
      <c r="M515" s="397"/>
    </row>
    <row r="516" spans="1:13" s="547" customFormat="1">
      <c r="A516" s="398"/>
      <c r="B516" s="403"/>
      <c r="C516" s="402" t="s">
        <v>1051</v>
      </c>
      <c r="D516" s="137"/>
      <c r="E516" s="399"/>
      <c r="F516" s="411">
        <v>60</v>
      </c>
      <c r="G516" s="399" t="s">
        <v>187</v>
      </c>
      <c r="H516" s="428"/>
      <c r="I516" s="156">
        <f t="shared" si="23"/>
        <v>0</v>
      </c>
      <c r="J516" s="428"/>
      <c r="K516" s="156">
        <f t="shared" si="24"/>
        <v>0</v>
      </c>
      <c r="L516" s="157">
        <f t="shared" si="25"/>
        <v>0</v>
      </c>
      <c r="M516" s="397"/>
    </row>
    <row r="517" spans="1:13" s="547" customFormat="1">
      <c r="A517" s="398"/>
      <c r="B517" s="403"/>
      <c r="C517" s="402" t="s">
        <v>1052</v>
      </c>
      <c r="D517" s="137"/>
      <c r="E517" s="399"/>
      <c r="F517" s="411">
        <v>110</v>
      </c>
      <c r="G517" s="399" t="s">
        <v>187</v>
      </c>
      <c r="H517" s="428"/>
      <c r="I517" s="156">
        <f t="shared" si="23"/>
        <v>0</v>
      </c>
      <c r="J517" s="428"/>
      <c r="K517" s="156">
        <f t="shared" si="24"/>
        <v>0</v>
      </c>
      <c r="L517" s="157">
        <f t="shared" si="25"/>
        <v>0</v>
      </c>
      <c r="M517" s="397"/>
    </row>
    <row r="518" spans="1:13" s="547" customFormat="1">
      <c r="A518" s="398"/>
      <c r="B518" s="403"/>
      <c r="C518" s="402" t="s">
        <v>1053</v>
      </c>
      <c r="D518" s="137"/>
      <c r="E518" s="399"/>
      <c r="F518" s="411">
        <v>30</v>
      </c>
      <c r="G518" s="399" t="s">
        <v>187</v>
      </c>
      <c r="H518" s="428"/>
      <c r="I518" s="156">
        <f t="shared" si="23"/>
        <v>0</v>
      </c>
      <c r="J518" s="428"/>
      <c r="K518" s="156">
        <f t="shared" si="24"/>
        <v>0</v>
      </c>
      <c r="L518" s="157">
        <f t="shared" si="25"/>
        <v>0</v>
      </c>
      <c r="M518" s="397"/>
    </row>
    <row r="519" spans="1:13" s="547" customFormat="1">
      <c r="A519" s="398"/>
      <c r="B519" s="403"/>
      <c r="C519" s="402" t="s">
        <v>1054</v>
      </c>
      <c r="D519" s="137"/>
      <c r="E519" s="399"/>
      <c r="F519" s="411">
        <v>28</v>
      </c>
      <c r="G519" s="399" t="s">
        <v>187</v>
      </c>
      <c r="H519" s="428"/>
      <c r="I519" s="156">
        <f t="shared" si="23"/>
        <v>0</v>
      </c>
      <c r="J519" s="428"/>
      <c r="K519" s="156">
        <f t="shared" si="24"/>
        <v>0</v>
      </c>
      <c r="L519" s="157">
        <f t="shared" si="25"/>
        <v>0</v>
      </c>
      <c r="M519" s="397"/>
    </row>
    <row r="520" spans="1:13" s="547" customFormat="1">
      <c r="A520" s="398"/>
      <c r="B520" s="403"/>
      <c r="C520" s="402" t="s">
        <v>1055</v>
      </c>
      <c r="D520" s="137"/>
      <c r="E520" s="399"/>
      <c r="F520" s="411">
        <v>84</v>
      </c>
      <c r="G520" s="399" t="s">
        <v>187</v>
      </c>
      <c r="H520" s="428"/>
      <c r="I520" s="156">
        <f t="shared" si="23"/>
        <v>0</v>
      </c>
      <c r="J520" s="428"/>
      <c r="K520" s="156">
        <f t="shared" si="24"/>
        <v>0</v>
      </c>
      <c r="L520" s="157">
        <f t="shared" si="25"/>
        <v>0</v>
      </c>
      <c r="M520" s="397"/>
    </row>
    <row r="521" spans="1:13" s="547" customFormat="1">
      <c r="A521" s="398"/>
      <c r="B521" s="403"/>
      <c r="C521" s="402" t="s">
        <v>1056</v>
      </c>
      <c r="D521" s="137"/>
      <c r="E521" s="399"/>
      <c r="F521" s="411">
        <v>76</v>
      </c>
      <c r="G521" s="399" t="s">
        <v>187</v>
      </c>
      <c r="H521" s="428"/>
      <c r="I521" s="156">
        <f t="shared" si="23"/>
        <v>0</v>
      </c>
      <c r="J521" s="428"/>
      <c r="K521" s="156">
        <f t="shared" si="24"/>
        <v>0</v>
      </c>
      <c r="L521" s="157">
        <f t="shared" si="25"/>
        <v>0</v>
      </c>
      <c r="M521" s="397"/>
    </row>
    <row r="522" spans="1:13" s="547" customFormat="1">
      <c r="A522" s="398"/>
      <c r="B522" s="403"/>
      <c r="C522" s="402" t="s">
        <v>1057</v>
      </c>
      <c r="D522" s="137"/>
      <c r="E522" s="399"/>
      <c r="F522" s="411">
        <v>1</v>
      </c>
      <c r="G522" s="399" t="s">
        <v>195</v>
      </c>
      <c r="H522" s="428"/>
      <c r="I522" s="156">
        <f t="shared" si="23"/>
        <v>0</v>
      </c>
      <c r="J522" s="428"/>
      <c r="K522" s="156">
        <f t="shared" si="24"/>
        <v>0</v>
      </c>
      <c r="L522" s="157">
        <f t="shared" si="25"/>
        <v>0</v>
      </c>
      <c r="M522" s="397"/>
    </row>
    <row r="523" spans="1:13" s="547" customFormat="1">
      <c r="A523" s="398"/>
      <c r="B523" s="403"/>
      <c r="C523" s="402" t="s">
        <v>1047</v>
      </c>
      <c r="D523" s="137"/>
      <c r="E523" s="399"/>
      <c r="F523" s="411"/>
      <c r="G523" s="399"/>
      <c r="H523" s="428"/>
      <c r="I523" s="156"/>
      <c r="J523" s="428"/>
      <c r="K523" s="156"/>
      <c r="L523" s="157"/>
      <c r="M523" s="479"/>
    </row>
    <row r="524" spans="1:13" s="547" customFormat="1">
      <c r="A524" s="398"/>
      <c r="B524" s="403"/>
      <c r="C524" s="402" t="s">
        <v>1058</v>
      </c>
      <c r="D524" s="137"/>
      <c r="E524" s="399"/>
      <c r="F524" s="411">
        <v>20</v>
      </c>
      <c r="G524" s="399" t="s">
        <v>187</v>
      </c>
      <c r="H524" s="428"/>
      <c r="I524" s="156">
        <f t="shared" si="23"/>
        <v>0</v>
      </c>
      <c r="J524" s="428"/>
      <c r="K524" s="156">
        <f t="shared" si="24"/>
        <v>0</v>
      </c>
      <c r="L524" s="157">
        <f t="shared" si="25"/>
        <v>0</v>
      </c>
      <c r="M524" s="397"/>
    </row>
    <row r="525" spans="1:13" s="547" customFormat="1">
      <c r="A525" s="398"/>
      <c r="B525" s="403"/>
      <c r="C525" s="402" t="s">
        <v>1059</v>
      </c>
      <c r="D525" s="137"/>
      <c r="E525" s="399"/>
      <c r="F525" s="411">
        <v>120</v>
      </c>
      <c r="G525" s="399" t="s">
        <v>187</v>
      </c>
      <c r="H525" s="428"/>
      <c r="I525" s="156">
        <f t="shared" si="23"/>
        <v>0</v>
      </c>
      <c r="J525" s="428"/>
      <c r="K525" s="156">
        <f t="shared" si="24"/>
        <v>0</v>
      </c>
      <c r="L525" s="157">
        <f t="shared" si="25"/>
        <v>0</v>
      </c>
      <c r="M525" s="397"/>
    </row>
    <row r="526" spans="1:13" s="547" customFormat="1">
      <c r="A526" s="398"/>
      <c r="B526" s="403"/>
      <c r="C526" s="402" t="s">
        <v>1060</v>
      </c>
      <c r="D526" s="137"/>
      <c r="E526" s="399"/>
      <c r="F526" s="411">
        <v>130</v>
      </c>
      <c r="G526" s="399" t="s">
        <v>187</v>
      </c>
      <c r="H526" s="428"/>
      <c r="I526" s="156">
        <f t="shared" ref="I526:I589" si="26">H526*F526</f>
        <v>0</v>
      </c>
      <c r="J526" s="428"/>
      <c r="K526" s="156">
        <f t="shared" si="24"/>
        <v>0</v>
      </c>
      <c r="L526" s="157">
        <f t="shared" si="25"/>
        <v>0</v>
      </c>
      <c r="M526" s="397"/>
    </row>
    <row r="527" spans="1:13" s="547" customFormat="1">
      <c r="A527" s="398"/>
      <c r="B527" s="402"/>
      <c r="C527" s="402" t="s">
        <v>1061</v>
      </c>
      <c r="D527" s="137"/>
      <c r="E527" s="399"/>
      <c r="F527" s="411">
        <v>1</v>
      </c>
      <c r="G527" s="399" t="s">
        <v>195</v>
      </c>
      <c r="H527" s="428"/>
      <c r="I527" s="156">
        <f t="shared" si="26"/>
        <v>0</v>
      </c>
      <c r="J527" s="428"/>
      <c r="K527" s="156">
        <f t="shared" si="24"/>
        <v>0</v>
      </c>
      <c r="L527" s="157">
        <f t="shared" si="25"/>
        <v>0</v>
      </c>
      <c r="M527" s="397"/>
    </row>
    <row r="528" spans="1:13" s="729" customFormat="1">
      <c r="A528" s="723"/>
      <c r="B528" s="724" t="s">
        <v>1062</v>
      </c>
      <c r="C528" s="730" t="s">
        <v>1028</v>
      </c>
      <c r="D528" s="687"/>
      <c r="E528" s="727"/>
      <c r="F528" s="411"/>
      <c r="G528" s="727"/>
      <c r="H528" s="428"/>
      <c r="I528" s="156"/>
      <c r="J528" s="428"/>
      <c r="K528" s="156"/>
      <c r="L528" s="157"/>
      <c r="M528" s="731"/>
    </row>
    <row r="529" spans="1:13" s="547" customFormat="1">
      <c r="A529" s="398"/>
      <c r="B529" s="403"/>
      <c r="C529" s="402" t="s">
        <v>1063</v>
      </c>
      <c r="D529" s="137"/>
      <c r="E529" s="399"/>
      <c r="F529" s="411"/>
      <c r="G529" s="399"/>
      <c r="H529" s="428"/>
      <c r="I529" s="156"/>
      <c r="J529" s="428"/>
      <c r="K529" s="156"/>
      <c r="L529" s="157"/>
      <c r="M529" s="479"/>
    </row>
    <row r="530" spans="1:13" s="547" customFormat="1">
      <c r="A530" s="398"/>
      <c r="B530" s="403"/>
      <c r="C530" s="402" t="s">
        <v>1064</v>
      </c>
      <c r="D530" s="137"/>
      <c r="E530" s="399"/>
      <c r="F530" s="428">
        <v>27291</v>
      </c>
      <c r="G530" s="399" t="s">
        <v>187</v>
      </c>
      <c r="H530" s="428"/>
      <c r="I530" s="156">
        <f t="shared" si="26"/>
        <v>0</v>
      </c>
      <c r="J530" s="428"/>
      <c r="K530" s="156">
        <f t="shared" ref="K530:K591" si="27">F530*J530</f>
        <v>0</v>
      </c>
      <c r="L530" s="157">
        <f t="shared" ref="L530:L591" si="28">I530+K530</f>
        <v>0</v>
      </c>
      <c r="M530" s="397"/>
    </row>
    <row r="531" spans="1:13" s="547" customFormat="1">
      <c r="A531" s="398"/>
      <c r="B531" s="403"/>
      <c r="C531" s="402" t="s">
        <v>1065</v>
      </c>
      <c r="D531" s="137"/>
      <c r="E531" s="399"/>
      <c r="F531" s="411">
        <v>6550</v>
      </c>
      <c r="G531" s="399" t="s">
        <v>187</v>
      </c>
      <c r="H531" s="428"/>
      <c r="I531" s="156">
        <f t="shared" si="26"/>
        <v>0</v>
      </c>
      <c r="J531" s="428"/>
      <c r="K531" s="156">
        <f t="shared" si="27"/>
        <v>0</v>
      </c>
      <c r="L531" s="157">
        <f t="shared" si="28"/>
        <v>0</v>
      </c>
      <c r="M531" s="397"/>
    </row>
    <row r="532" spans="1:13" s="547" customFormat="1">
      <c r="A532" s="398"/>
      <c r="B532" s="403"/>
      <c r="C532" s="402" t="s">
        <v>1058</v>
      </c>
      <c r="D532" s="137"/>
      <c r="E532" s="399"/>
      <c r="F532" s="411">
        <v>1400</v>
      </c>
      <c r="G532" s="399" t="s">
        <v>187</v>
      </c>
      <c r="H532" s="428"/>
      <c r="I532" s="156">
        <f t="shared" si="26"/>
        <v>0</v>
      </c>
      <c r="J532" s="428"/>
      <c r="K532" s="156">
        <f t="shared" si="27"/>
        <v>0</v>
      </c>
      <c r="L532" s="157">
        <f t="shared" si="28"/>
        <v>0</v>
      </c>
      <c r="M532" s="397"/>
    </row>
    <row r="533" spans="1:13" s="547" customFormat="1">
      <c r="A533" s="398"/>
      <c r="B533" s="403"/>
      <c r="C533" s="402" t="s">
        <v>1061</v>
      </c>
      <c r="D533" s="137"/>
      <c r="E533" s="399"/>
      <c r="F533" s="411">
        <v>1</v>
      </c>
      <c r="G533" s="399" t="s">
        <v>195</v>
      </c>
      <c r="H533" s="428"/>
      <c r="I533" s="156">
        <f t="shared" si="26"/>
        <v>0</v>
      </c>
      <c r="J533" s="428"/>
      <c r="K533" s="156">
        <f t="shared" si="27"/>
        <v>0</v>
      </c>
      <c r="L533" s="157">
        <f t="shared" si="28"/>
        <v>0</v>
      </c>
      <c r="M533" s="397"/>
    </row>
    <row r="534" spans="1:13" s="729" customFormat="1">
      <c r="A534" s="723"/>
      <c r="B534" s="730"/>
      <c r="C534" s="730"/>
      <c r="D534" s="687"/>
      <c r="E534" s="727"/>
      <c r="F534" s="411"/>
      <c r="G534" s="727"/>
      <c r="H534" s="428"/>
      <c r="I534" s="156"/>
      <c r="J534" s="428"/>
      <c r="K534" s="156"/>
      <c r="L534" s="157"/>
      <c r="M534" s="731"/>
    </row>
    <row r="535" spans="1:13" s="590" customFormat="1" ht="23">
      <c r="A535" s="585"/>
      <c r="B535" s="586">
        <v>4.8</v>
      </c>
      <c r="C535" s="586" t="s">
        <v>1066</v>
      </c>
      <c r="D535" s="587"/>
      <c r="E535" s="588"/>
      <c r="F535" s="411"/>
      <c r="G535" s="588"/>
      <c r="H535" s="428"/>
      <c r="I535" s="156"/>
      <c r="J535" s="428"/>
      <c r="K535" s="156"/>
      <c r="L535" s="157"/>
      <c r="M535" s="589"/>
    </row>
    <row r="536" spans="1:13" s="547" customFormat="1">
      <c r="A536" s="398"/>
      <c r="B536" s="403" t="s">
        <v>1067</v>
      </c>
      <c r="C536" s="402" t="s">
        <v>1068</v>
      </c>
      <c r="D536" s="137"/>
      <c r="E536" s="399"/>
      <c r="F536" s="411">
        <v>196</v>
      </c>
      <c r="G536" s="399" t="s">
        <v>195</v>
      </c>
      <c r="H536" s="428"/>
      <c r="I536" s="156">
        <f t="shared" si="26"/>
        <v>0</v>
      </c>
      <c r="J536" s="428"/>
      <c r="K536" s="156">
        <f t="shared" si="27"/>
        <v>0</v>
      </c>
      <c r="L536" s="157">
        <f t="shared" si="28"/>
        <v>0</v>
      </c>
      <c r="M536" s="397"/>
    </row>
    <row r="537" spans="1:13" s="547" customFormat="1">
      <c r="A537" s="398"/>
      <c r="B537" s="403" t="s">
        <v>1069</v>
      </c>
      <c r="C537" s="402" t="s">
        <v>1070</v>
      </c>
      <c r="D537" s="137"/>
      <c r="E537" s="399"/>
      <c r="F537" s="411">
        <v>14</v>
      </c>
      <c r="G537" s="399" t="s">
        <v>195</v>
      </c>
      <c r="H537" s="428"/>
      <c r="I537" s="156">
        <f t="shared" si="26"/>
        <v>0</v>
      </c>
      <c r="J537" s="428"/>
      <c r="K537" s="156">
        <f t="shared" si="27"/>
        <v>0</v>
      </c>
      <c r="L537" s="157">
        <f t="shared" si="28"/>
        <v>0</v>
      </c>
      <c r="M537" s="397"/>
    </row>
    <row r="538" spans="1:13" s="547" customFormat="1">
      <c r="A538" s="398"/>
      <c r="B538" s="403" t="s">
        <v>1071</v>
      </c>
      <c r="C538" s="402" t="s">
        <v>1072</v>
      </c>
      <c r="D538" s="137"/>
      <c r="E538" s="399"/>
      <c r="F538" s="411">
        <v>19</v>
      </c>
      <c r="G538" s="399" t="s">
        <v>195</v>
      </c>
      <c r="H538" s="428"/>
      <c r="I538" s="156">
        <f t="shared" si="26"/>
        <v>0</v>
      </c>
      <c r="J538" s="428"/>
      <c r="K538" s="156">
        <f t="shared" si="27"/>
        <v>0</v>
      </c>
      <c r="L538" s="157">
        <f t="shared" si="28"/>
        <v>0</v>
      </c>
      <c r="M538" s="397"/>
    </row>
    <row r="539" spans="1:13" s="547" customFormat="1">
      <c r="A539" s="398"/>
      <c r="B539" s="403" t="s">
        <v>1073</v>
      </c>
      <c r="C539" s="402" t="s">
        <v>1074</v>
      </c>
      <c r="D539" s="137"/>
      <c r="E539" s="399"/>
      <c r="F539" s="411">
        <v>6</v>
      </c>
      <c r="G539" s="399" t="s">
        <v>195</v>
      </c>
      <c r="H539" s="428"/>
      <c r="I539" s="156">
        <f t="shared" si="26"/>
        <v>0</v>
      </c>
      <c r="J539" s="428"/>
      <c r="K539" s="156">
        <f t="shared" si="27"/>
        <v>0</v>
      </c>
      <c r="L539" s="157">
        <f t="shared" si="28"/>
        <v>0</v>
      </c>
      <c r="M539" s="397"/>
    </row>
    <row r="540" spans="1:13" s="547" customFormat="1">
      <c r="A540" s="398"/>
      <c r="B540" s="403" t="s">
        <v>1075</v>
      </c>
      <c r="C540" s="402" t="s">
        <v>1076</v>
      </c>
      <c r="D540" s="137"/>
      <c r="E540" s="399"/>
      <c r="F540" s="411">
        <v>110</v>
      </c>
      <c r="G540" s="399" t="s">
        <v>195</v>
      </c>
      <c r="H540" s="428"/>
      <c r="I540" s="156">
        <f t="shared" si="26"/>
        <v>0</v>
      </c>
      <c r="J540" s="428"/>
      <c r="K540" s="156">
        <f t="shared" si="27"/>
        <v>0</v>
      </c>
      <c r="L540" s="157">
        <f t="shared" si="28"/>
        <v>0</v>
      </c>
      <c r="M540" s="397"/>
    </row>
    <row r="541" spans="1:13" s="547" customFormat="1">
      <c r="A541" s="398"/>
      <c r="B541" s="403" t="s">
        <v>1077</v>
      </c>
      <c r="C541" s="402" t="s">
        <v>1078</v>
      </c>
      <c r="D541" s="137"/>
      <c r="E541" s="399"/>
      <c r="F541" s="428">
        <v>528</v>
      </c>
      <c r="G541" s="399" t="s">
        <v>195</v>
      </c>
      <c r="H541" s="428"/>
      <c r="I541" s="156">
        <f t="shared" si="26"/>
        <v>0</v>
      </c>
      <c r="J541" s="428"/>
      <c r="K541" s="156">
        <f t="shared" si="27"/>
        <v>0</v>
      </c>
      <c r="L541" s="157">
        <f t="shared" si="28"/>
        <v>0</v>
      </c>
      <c r="M541" s="397"/>
    </row>
    <row r="542" spans="1:13" s="547" customFormat="1">
      <c r="A542" s="398"/>
      <c r="B542" s="403" t="s">
        <v>1079</v>
      </c>
      <c r="C542" s="402" t="s">
        <v>1080</v>
      </c>
      <c r="D542" s="137"/>
      <c r="E542" s="399"/>
      <c r="F542" s="411">
        <v>20</v>
      </c>
      <c r="G542" s="399" t="s">
        <v>195</v>
      </c>
      <c r="H542" s="428"/>
      <c r="I542" s="156">
        <f t="shared" si="26"/>
        <v>0</v>
      </c>
      <c r="J542" s="428"/>
      <c r="K542" s="156">
        <f t="shared" si="27"/>
        <v>0</v>
      </c>
      <c r="L542" s="157">
        <f t="shared" si="28"/>
        <v>0</v>
      </c>
      <c r="M542" s="397"/>
    </row>
    <row r="543" spans="1:13" s="547" customFormat="1">
      <c r="A543" s="398"/>
      <c r="B543" s="403" t="s">
        <v>1081</v>
      </c>
      <c r="C543" s="402" t="s">
        <v>1082</v>
      </c>
      <c r="D543" s="137"/>
      <c r="E543" s="399"/>
      <c r="F543" s="411">
        <v>135</v>
      </c>
      <c r="G543" s="399" t="s">
        <v>195</v>
      </c>
      <c r="H543" s="428"/>
      <c r="I543" s="156">
        <f t="shared" si="26"/>
        <v>0</v>
      </c>
      <c r="J543" s="428"/>
      <c r="K543" s="156">
        <f t="shared" si="27"/>
        <v>0</v>
      </c>
      <c r="L543" s="157">
        <f t="shared" si="28"/>
        <v>0</v>
      </c>
      <c r="M543" s="397"/>
    </row>
    <row r="544" spans="1:13" s="547" customFormat="1">
      <c r="A544" s="398"/>
      <c r="B544" s="403" t="s">
        <v>1083</v>
      </c>
      <c r="C544" s="402" t="s">
        <v>1084</v>
      </c>
      <c r="D544" s="137"/>
      <c r="E544" s="399"/>
      <c r="F544" s="411">
        <v>260</v>
      </c>
      <c r="G544" s="399" t="s">
        <v>195</v>
      </c>
      <c r="H544" s="428"/>
      <c r="I544" s="156">
        <f t="shared" si="26"/>
        <v>0</v>
      </c>
      <c r="J544" s="428"/>
      <c r="K544" s="156">
        <f t="shared" si="27"/>
        <v>0</v>
      </c>
      <c r="L544" s="157">
        <f t="shared" si="28"/>
        <v>0</v>
      </c>
      <c r="M544" s="397"/>
    </row>
    <row r="545" spans="1:13" s="547" customFormat="1">
      <c r="A545" s="398"/>
      <c r="B545" s="403" t="s">
        <v>1085</v>
      </c>
      <c r="C545" s="402" t="s">
        <v>1086</v>
      </c>
      <c r="D545" s="137"/>
      <c r="E545" s="399"/>
      <c r="F545" s="411">
        <v>30</v>
      </c>
      <c r="G545" s="399" t="s">
        <v>195</v>
      </c>
      <c r="H545" s="428"/>
      <c r="I545" s="156">
        <f t="shared" si="26"/>
        <v>0</v>
      </c>
      <c r="J545" s="428"/>
      <c r="K545" s="156">
        <f t="shared" si="27"/>
        <v>0</v>
      </c>
      <c r="L545" s="157">
        <f t="shared" si="28"/>
        <v>0</v>
      </c>
      <c r="M545" s="397"/>
    </row>
    <row r="546" spans="1:13" s="729" customFormat="1">
      <c r="A546" s="723"/>
      <c r="B546" s="730"/>
      <c r="C546" s="730"/>
      <c r="D546" s="687"/>
      <c r="E546" s="727"/>
      <c r="F546" s="411"/>
      <c r="G546" s="727"/>
      <c r="H546" s="428"/>
      <c r="I546" s="156"/>
      <c r="J546" s="428"/>
      <c r="K546" s="156"/>
      <c r="L546" s="157"/>
      <c r="M546" s="731"/>
    </row>
    <row r="547" spans="1:13" s="590" customFormat="1" ht="23">
      <c r="A547" s="585"/>
      <c r="B547" s="586">
        <v>4.9000000000000004</v>
      </c>
      <c r="C547" s="586" t="s">
        <v>1087</v>
      </c>
      <c r="D547" s="587"/>
      <c r="E547" s="588"/>
      <c r="F547" s="411"/>
      <c r="G547" s="588"/>
      <c r="H547" s="428"/>
      <c r="I547" s="156"/>
      <c r="J547" s="428"/>
      <c r="K547" s="156"/>
      <c r="L547" s="157"/>
      <c r="M547" s="589"/>
    </row>
    <row r="548" spans="1:13" s="547" customFormat="1">
      <c r="A548" s="398"/>
      <c r="B548" s="403" t="s">
        <v>1088</v>
      </c>
      <c r="C548" s="402" t="s">
        <v>1089</v>
      </c>
      <c r="D548" s="587"/>
      <c r="E548" s="399"/>
      <c r="F548" s="411">
        <v>30</v>
      </c>
      <c r="G548" s="399" t="s">
        <v>195</v>
      </c>
      <c r="H548" s="428"/>
      <c r="I548" s="156">
        <f t="shared" si="26"/>
        <v>0</v>
      </c>
      <c r="J548" s="428"/>
      <c r="K548" s="156">
        <f t="shared" si="27"/>
        <v>0</v>
      </c>
      <c r="L548" s="157">
        <f t="shared" si="28"/>
        <v>0</v>
      </c>
      <c r="M548" s="397"/>
    </row>
    <row r="549" spans="1:13" s="547" customFormat="1">
      <c r="A549" s="398"/>
      <c r="B549" s="403" t="s">
        <v>1090</v>
      </c>
      <c r="C549" s="402" t="s">
        <v>1091</v>
      </c>
      <c r="D549" s="587"/>
      <c r="E549" s="399"/>
      <c r="F549" s="411">
        <v>1108</v>
      </c>
      <c r="G549" s="399" t="s">
        <v>195</v>
      </c>
      <c r="H549" s="428"/>
      <c r="I549" s="156">
        <f t="shared" si="26"/>
        <v>0</v>
      </c>
      <c r="J549" s="428"/>
      <c r="K549" s="156">
        <f t="shared" si="27"/>
        <v>0</v>
      </c>
      <c r="L549" s="157">
        <f t="shared" si="28"/>
        <v>0</v>
      </c>
      <c r="M549" s="397"/>
    </row>
    <row r="550" spans="1:13" s="547" customFormat="1">
      <c r="A550" s="398"/>
      <c r="B550" s="403" t="s">
        <v>1092</v>
      </c>
      <c r="C550" s="402" t="s">
        <v>1093</v>
      </c>
      <c r="D550" s="587"/>
      <c r="E550" s="399"/>
      <c r="F550" s="411">
        <v>195</v>
      </c>
      <c r="G550" s="399" t="s">
        <v>195</v>
      </c>
      <c r="H550" s="428"/>
      <c r="I550" s="156">
        <f t="shared" si="26"/>
        <v>0</v>
      </c>
      <c r="J550" s="428"/>
      <c r="K550" s="156">
        <f t="shared" si="27"/>
        <v>0</v>
      </c>
      <c r="L550" s="157">
        <f t="shared" si="28"/>
        <v>0</v>
      </c>
      <c r="M550" s="397"/>
    </row>
    <row r="551" spans="1:13" s="547" customFormat="1">
      <c r="A551" s="398"/>
      <c r="B551" s="403" t="s">
        <v>1094</v>
      </c>
      <c r="C551" s="402" t="s">
        <v>1095</v>
      </c>
      <c r="D551" s="587"/>
      <c r="E551" s="399"/>
      <c r="F551" s="411">
        <v>78</v>
      </c>
      <c r="G551" s="399" t="s">
        <v>195</v>
      </c>
      <c r="H551" s="428"/>
      <c r="I551" s="156">
        <f t="shared" si="26"/>
        <v>0</v>
      </c>
      <c r="J551" s="428"/>
      <c r="K551" s="156">
        <f t="shared" si="27"/>
        <v>0</v>
      </c>
      <c r="L551" s="157">
        <f t="shared" si="28"/>
        <v>0</v>
      </c>
      <c r="M551" s="397"/>
    </row>
    <row r="552" spans="1:13" s="547" customFormat="1">
      <c r="A552" s="398"/>
      <c r="B552" s="403" t="s">
        <v>1096</v>
      </c>
      <c r="C552" s="402" t="s">
        <v>1097</v>
      </c>
      <c r="D552" s="587"/>
      <c r="E552" s="399"/>
      <c r="F552" s="411">
        <v>221</v>
      </c>
      <c r="G552" s="399" t="s">
        <v>195</v>
      </c>
      <c r="H552" s="428"/>
      <c r="I552" s="156">
        <f t="shared" si="26"/>
        <v>0</v>
      </c>
      <c r="J552" s="428"/>
      <c r="K552" s="156">
        <f t="shared" si="27"/>
        <v>0</v>
      </c>
      <c r="L552" s="157">
        <f t="shared" si="28"/>
        <v>0</v>
      </c>
      <c r="M552" s="397"/>
    </row>
    <row r="553" spans="1:13" s="547" customFormat="1">
      <c r="A553" s="398"/>
      <c r="B553" s="403" t="s">
        <v>1098</v>
      </c>
      <c r="C553" s="402" t="s">
        <v>1099</v>
      </c>
      <c r="D553" s="587"/>
      <c r="E553" s="399"/>
      <c r="F553" s="411">
        <v>117</v>
      </c>
      <c r="G553" s="399" t="s">
        <v>195</v>
      </c>
      <c r="H553" s="428"/>
      <c r="I553" s="156">
        <f t="shared" si="26"/>
        <v>0</v>
      </c>
      <c r="J553" s="428"/>
      <c r="K553" s="156">
        <f t="shared" si="27"/>
        <v>0</v>
      </c>
      <c r="L553" s="157">
        <f t="shared" si="28"/>
        <v>0</v>
      </c>
      <c r="M553" s="397"/>
    </row>
    <row r="554" spans="1:13" s="547" customFormat="1">
      <c r="A554" s="398"/>
      <c r="B554" s="403" t="s">
        <v>1100</v>
      </c>
      <c r="C554" s="402" t="s">
        <v>1101</v>
      </c>
      <c r="D554" s="587"/>
      <c r="E554" s="399"/>
      <c r="F554" s="411">
        <v>481</v>
      </c>
      <c r="G554" s="399" t="s">
        <v>195</v>
      </c>
      <c r="H554" s="428"/>
      <c r="I554" s="156">
        <f t="shared" si="26"/>
        <v>0</v>
      </c>
      <c r="J554" s="428"/>
      <c r="K554" s="156">
        <f t="shared" si="27"/>
        <v>0</v>
      </c>
      <c r="L554" s="157">
        <f t="shared" si="28"/>
        <v>0</v>
      </c>
      <c r="M554" s="397"/>
    </row>
    <row r="555" spans="1:13" s="547" customFormat="1">
      <c r="A555" s="398"/>
      <c r="B555" s="403" t="s">
        <v>1102</v>
      </c>
      <c r="C555" s="402" t="s">
        <v>1103</v>
      </c>
      <c r="D555" s="587"/>
      <c r="E555" s="399"/>
      <c r="F555" s="411">
        <v>73</v>
      </c>
      <c r="G555" s="399" t="s">
        <v>195</v>
      </c>
      <c r="H555" s="428"/>
      <c r="I555" s="156">
        <f t="shared" si="26"/>
        <v>0</v>
      </c>
      <c r="J555" s="428"/>
      <c r="K555" s="156">
        <f t="shared" si="27"/>
        <v>0</v>
      </c>
      <c r="L555" s="157">
        <f t="shared" si="28"/>
        <v>0</v>
      </c>
      <c r="M555" s="397"/>
    </row>
    <row r="556" spans="1:13" s="547" customFormat="1">
      <c r="A556" s="398"/>
      <c r="B556" s="403" t="s">
        <v>1104</v>
      </c>
      <c r="C556" s="402" t="s">
        <v>1105</v>
      </c>
      <c r="D556" s="587"/>
      <c r="E556" s="399"/>
      <c r="F556" s="411">
        <v>27</v>
      </c>
      <c r="G556" s="399" t="s">
        <v>195</v>
      </c>
      <c r="H556" s="428"/>
      <c r="I556" s="156">
        <f t="shared" si="26"/>
        <v>0</v>
      </c>
      <c r="J556" s="428"/>
      <c r="K556" s="156">
        <f t="shared" si="27"/>
        <v>0</v>
      </c>
      <c r="L556" s="157">
        <f t="shared" si="28"/>
        <v>0</v>
      </c>
      <c r="M556" s="397"/>
    </row>
    <row r="557" spans="1:13" s="547" customFormat="1">
      <c r="A557" s="398"/>
      <c r="B557" s="403" t="s">
        <v>1106</v>
      </c>
      <c r="C557" s="402" t="s">
        <v>1107</v>
      </c>
      <c r="D557" s="587"/>
      <c r="E557" s="399"/>
      <c r="F557" s="411">
        <v>10</v>
      </c>
      <c r="G557" s="399" t="s">
        <v>195</v>
      </c>
      <c r="H557" s="428"/>
      <c r="I557" s="156">
        <f t="shared" si="26"/>
        <v>0</v>
      </c>
      <c r="J557" s="428"/>
      <c r="K557" s="156">
        <f t="shared" si="27"/>
        <v>0</v>
      </c>
      <c r="L557" s="157">
        <f t="shared" si="28"/>
        <v>0</v>
      </c>
      <c r="M557" s="397"/>
    </row>
    <row r="558" spans="1:13" s="547" customFormat="1">
      <c r="A558" s="398"/>
      <c r="B558" s="403" t="s">
        <v>1108</v>
      </c>
      <c r="C558" s="402" t="s">
        <v>1109</v>
      </c>
      <c r="D558" s="587"/>
      <c r="E558" s="399"/>
      <c r="F558" s="411">
        <v>22</v>
      </c>
      <c r="G558" s="399" t="s">
        <v>195</v>
      </c>
      <c r="H558" s="428"/>
      <c r="I558" s="156">
        <f t="shared" si="26"/>
        <v>0</v>
      </c>
      <c r="J558" s="428"/>
      <c r="K558" s="156">
        <f t="shared" si="27"/>
        <v>0</v>
      </c>
      <c r="L558" s="157">
        <f t="shared" si="28"/>
        <v>0</v>
      </c>
      <c r="M558" s="397"/>
    </row>
    <row r="559" spans="1:13" s="547" customFormat="1">
      <c r="A559" s="398"/>
      <c r="B559" s="403" t="s">
        <v>1110</v>
      </c>
      <c r="C559" s="402" t="s">
        <v>1111</v>
      </c>
      <c r="D559" s="137"/>
      <c r="E559" s="399"/>
      <c r="F559" s="411">
        <v>393</v>
      </c>
      <c r="G559" s="399" t="s">
        <v>195</v>
      </c>
      <c r="H559" s="428"/>
      <c r="I559" s="156">
        <f t="shared" si="26"/>
        <v>0</v>
      </c>
      <c r="J559" s="428"/>
      <c r="K559" s="156">
        <f t="shared" si="27"/>
        <v>0</v>
      </c>
      <c r="L559" s="157">
        <f t="shared" si="28"/>
        <v>0</v>
      </c>
      <c r="M559" s="397"/>
    </row>
    <row r="560" spans="1:13" s="547" customFormat="1">
      <c r="A560" s="398"/>
      <c r="B560" s="403" t="s">
        <v>1112</v>
      </c>
      <c r="C560" s="402" t="s">
        <v>1113</v>
      </c>
      <c r="D560" s="137"/>
      <c r="E560" s="399"/>
      <c r="F560" s="411">
        <v>24</v>
      </c>
      <c r="G560" s="399" t="s">
        <v>195</v>
      </c>
      <c r="H560" s="428"/>
      <c r="I560" s="156">
        <f t="shared" si="26"/>
        <v>0</v>
      </c>
      <c r="J560" s="428"/>
      <c r="K560" s="156">
        <f t="shared" si="27"/>
        <v>0</v>
      </c>
      <c r="L560" s="157">
        <f t="shared" si="28"/>
        <v>0</v>
      </c>
      <c r="M560" s="397"/>
    </row>
    <row r="561" spans="1:13" s="547" customFormat="1">
      <c r="A561" s="398"/>
      <c r="B561" s="403" t="s">
        <v>1114</v>
      </c>
      <c r="C561" s="402" t="s">
        <v>1115</v>
      </c>
      <c r="D561" s="137"/>
      <c r="E561" s="399"/>
      <c r="F561" s="411">
        <v>42</v>
      </c>
      <c r="G561" s="399" t="s">
        <v>195</v>
      </c>
      <c r="H561" s="428"/>
      <c r="I561" s="156">
        <f t="shared" si="26"/>
        <v>0</v>
      </c>
      <c r="J561" s="428"/>
      <c r="K561" s="156">
        <f t="shared" si="27"/>
        <v>0</v>
      </c>
      <c r="L561" s="157">
        <f t="shared" si="28"/>
        <v>0</v>
      </c>
      <c r="M561" s="397"/>
    </row>
    <row r="562" spans="1:13" s="547" customFormat="1">
      <c r="A562" s="398"/>
      <c r="B562" s="403" t="s">
        <v>1116</v>
      </c>
      <c r="C562" s="402" t="s">
        <v>1117</v>
      </c>
      <c r="D562" s="137"/>
      <c r="E562" s="399"/>
      <c r="F562" s="411">
        <v>18</v>
      </c>
      <c r="G562" s="399" t="s">
        <v>195</v>
      </c>
      <c r="H562" s="428"/>
      <c r="I562" s="156">
        <f t="shared" si="26"/>
        <v>0</v>
      </c>
      <c r="J562" s="428"/>
      <c r="K562" s="156">
        <f t="shared" si="27"/>
        <v>0</v>
      </c>
      <c r="L562" s="157">
        <f t="shared" si="28"/>
        <v>0</v>
      </c>
      <c r="M562" s="397"/>
    </row>
    <row r="563" spans="1:13" s="547" customFormat="1">
      <c r="A563" s="398"/>
      <c r="B563" s="403" t="s">
        <v>1118</v>
      </c>
      <c r="C563" s="402" t="s">
        <v>1119</v>
      </c>
      <c r="D563" s="137"/>
      <c r="E563" s="399"/>
      <c r="F563" s="411">
        <v>416</v>
      </c>
      <c r="G563" s="399" t="s">
        <v>195</v>
      </c>
      <c r="H563" s="428"/>
      <c r="I563" s="156">
        <f t="shared" si="26"/>
        <v>0</v>
      </c>
      <c r="J563" s="428"/>
      <c r="K563" s="156">
        <f t="shared" si="27"/>
        <v>0</v>
      </c>
      <c r="L563" s="157">
        <f t="shared" si="28"/>
        <v>0</v>
      </c>
      <c r="M563" s="397"/>
    </row>
    <row r="564" spans="1:13" s="547" customFormat="1">
      <c r="A564" s="398"/>
      <c r="B564" s="403" t="s">
        <v>1120</v>
      </c>
      <c r="C564" s="402" t="s">
        <v>1121</v>
      </c>
      <c r="D564" s="137"/>
      <c r="E564" s="399"/>
      <c r="F564" s="411">
        <v>28</v>
      </c>
      <c r="G564" s="399" t="s">
        <v>195</v>
      </c>
      <c r="H564" s="428"/>
      <c r="I564" s="156">
        <f t="shared" si="26"/>
        <v>0</v>
      </c>
      <c r="J564" s="428"/>
      <c r="K564" s="156">
        <f t="shared" si="27"/>
        <v>0</v>
      </c>
      <c r="L564" s="157">
        <f t="shared" si="28"/>
        <v>0</v>
      </c>
      <c r="M564" s="397"/>
    </row>
    <row r="565" spans="1:13" s="547" customFormat="1">
      <c r="A565" s="398"/>
      <c r="B565" s="403" t="s">
        <v>1122</v>
      </c>
      <c r="C565" s="402" t="s">
        <v>1123</v>
      </c>
      <c r="D565" s="137"/>
      <c r="E565" s="399"/>
      <c r="F565" s="411">
        <v>113</v>
      </c>
      <c r="G565" s="399" t="s">
        <v>195</v>
      </c>
      <c r="H565" s="428"/>
      <c r="I565" s="156">
        <f t="shared" si="26"/>
        <v>0</v>
      </c>
      <c r="J565" s="428"/>
      <c r="K565" s="156">
        <f t="shared" si="27"/>
        <v>0</v>
      </c>
      <c r="L565" s="157">
        <f t="shared" si="28"/>
        <v>0</v>
      </c>
      <c r="M565" s="397"/>
    </row>
    <row r="566" spans="1:13" s="547" customFormat="1">
      <c r="A566" s="398"/>
      <c r="B566" s="403" t="s">
        <v>1124</v>
      </c>
      <c r="C566" s="402" t="s">
        <v>1125</v>
      </c>
      <c r="D566" s="137"/>
      <c r="E566" s="399"/>
      <c r="F566" s="411">
        <v>87</v>
      </c>
      <c r="G566" s="399" t="s">
        <v>195</v>
      </c>
      <c r="H566" s="428"/>
      <c r="I566" s="156">
        <f t="shared" si="26"/>
        <v>0</v>
      </c>
      <c r="J566" s="428"/>
      <c r="K566" s="156">
        <f t="shared" si="27"/>
        <v>0</v>
      </c>
      <c r="L566" s="157">
        <f t="shared" si="28"/>
        <v>0</v>
      </c>
      <c r="M566" s="397"/>
    </row>
    <row r="567" spans="1:13" s="729" customFormat="1">
      <c r="A567" s="723"/>
      <c r="B567" s="730"/>
      <c r="C567" s="730"/>
      <c r="D567" s="687"/>
      <c r="E567" s="727"/>
      <c r="F567" s="411"/>
      <c r="G567" s="727"/>
      <c r="H567" s="428"/>
      <c r="I567" s="156"/>
      <c r="J567" s="428"/>
      <c r="K567" s="156"/>
      <c r="L567" s="157"/>
      <c r="M567" s="731"/>
    </row>
    <row r="568" spans="1:13" s="590" customFormat="1" ht="23">
      <c r="A568" s="585"/>
      <c r="B568" s="738">
        <v>4.0999999999999996</v>
      </c>
      <c r="C568" s="586" t="s">
        <v>1126</v>
      </c>
      <c r="D568" s="587"/>
      <c r="E568" s="588"/>
      <c r="F568" s="411"/>
      <c r="G568" s="588"/>
      <c r="H568" s="428"/>
      <c r="I568" s="156"/>
      <c r="J568" s="428"/>
      <c r="K568" s="156"/>
      <c r="L568" s="157"/>
      <c r="M568" s="589"/>
    </row>
    <row r="569" spans="1:13" s="547" customFormat="1">
      <c r="A569" s="398"/>
      <c r="B569" s="403" t="s">
        <v>1127</v>
      </c>
      <c r="C569" s="402" t="s">
        <v>1128</v>
      </c>
      <c r="D569" s="137"/>
      <c r="E569" s="399"/>
      <c r="F569" s="411">
        <v>1</v>
      </c>
      <c r="G569" s="399" t="s">
        <v>195</v>
      </c>
      <c r="H569" s="428"/>
      <c r="I569" s="156">
        <f t="shared" si="26"/>
        <v>0</v>
      </c>
      <c r="J569" s="428"/>
      <c r="K569" s="156">
        <f t="shared" si="27"/>
        <v>0</v>
      </c>
      <c r="L569" s="157">
        <f t="shared" si="28"/>
        <v>0</v>
      </c>
      <c r="M569" s="397"/>
    </row>
    <row r="570" spans="1:13" s="547" customFormat="1">
      <c r="A570" s="398"/>
      <c r="B570" s="403" t="s">
        <v>1129</v>
      </c>
      <c r="C570" s="402" t="s">
        <v>1130</v>
      </c>
      <c r="D570" s="137"/>
      <c r="E570" s="399"/>
      <c r="F570" s="411">
        <v>2</v>
      </c>
      <c r="G570" s="399" t="s">
        <v>195</v>
      </c>
      <c r="H570" s="428"/>
      <c r="I570" s="156">
        <f t="shared" si="26"/>
        <v>0</v>
      </c>
      <c r="J570" s="428"/>
      <c r="K570" s="156">
        <f t="shared" si="27"/>
        <v>0</v>
      </c>
      <c r="L570" s="157">
        <f t="shared" si="28"/>
        <v>0</v>
      </c>
      <c r="M570" s="397"/>
    </row>
    <row r="571" spans="1:13" s="547" customFormat="1">
      <c r="A571" s="398"/>
      <c r="B571" s="403" t="s">
        <v>1131</v>
      </c>
      <c r="C571" s="402" t="s">
        <v>1132</v>
      </c>
      <c r="D571" s="137"/>
      <c r="E571" s="399"/>
      <c r="F571" s="411">
        <v>1</v>
      </c>
      <c r="G571" s="399" t="s">
        <v>195</v>
      </c>
      <c r="H571" s="428"/>
      <c r="I571" s="156">
        <f t="shared" si="26"/>
        <v>0</v>
      </c>
      <c r="J571" s="428"/>
      <c r="K571" s="156">
        <f t="shared" si="27"/>
        <v>0</v>
      </c>
      <c r="L571" s="157">
        <f t="shared" si="28"/>
        <v>0</v>
      </c>
      <c r="M571" s="397"/>
    </row>
    <row r="572" spans="1:13" s="547" customFormat="1">
      <c r="A572" s="398"/>
      <c r="B572" s="403" t="s">
        <v>1133</v>
      </c>
      <c r="C572" s="402" t="s">
        <v>1134</v>
      </c>
      <c r="D572" s="137"/>
      <c r="E572" s="399"/>
      <c r="F572" s="411">
        <v>2</v>
      </c>
      <c r="G572" s="399" t="s">
        <v>195</v>
      </c>
      <c r="H572" s="428"/>
      <c r="I572" s="156">
        <f t="shared" si="26"/>
        <v>0</v>
      </c>
      <c r="J572" s="428"/>
      <c r="K572" s="156">
        <f t="shared" si="27"/>
        <v>0</v>
      </c>
      <c r="L572" s="157">
        <f t="shared" si="28"/>
        <v>0</v>
      </c>
      <c r="M572" s="397"/>
    </row>
    <row r="573" spans="1:13" s="547" customFormat="1">
      <c r="A573" s="398"/>
      <c r="B573" s="403" t="s">
        <v>1135</v>
      </c>
      <c r="C573" s="402" t="s">
        <v>1136</v>
      </c>
      <c r="D573" s="137"/>
      <c r="E573" s="399"/>
      <c r="F573" s="411">
        <v>2</v>
      </c>
      <c r="G573" s="399" t="s">
        <v>195</v>
      </c>
      <c r="H573" s="428"/>
      <c r="I573" s="156">
        <f t="shared" si="26"/>
        <v>0</v>
      </c>
      <c r="J573" s="428"/>
      <c r="K573" s="156">
        <f t="shared" si="27"/>
        <v>0</v>
      </c>
      <c r="L573" s="157">
        <f t="shared" si="28"/>
        <v>0</v>
      </c>
      <c r="M573" s="397"/>
    </row>
    <row r="574" spans="1:13" s="547" customFormat="1">
      <c r="A574" s="398"/>
      <c r="B574" s="403" t="s">
        <v>1137</v>
      </c>
      <c r="C574" s="402" t="s">
        <v>1138</v>
      </c>
      <c r="D574" s="137"/>
      <c r="E574" s="399"/>
      <c r="F574" s="411">
        <v>44</v>
      </c>
      <c r="G574" s="399" t="s">
        <v>195</v>
      </c>
      <c r="H574" s="428"/>
      <c r="I574" s="156">
        <f t="shared" si="26"/>
        <v>0</v>
      </c>
      <c r="J574" s="428"/>
      <c r="K574" s="156">
        <f t="shared" si="27"/>
        <v>0</v>
      </c>
      <c r="L574" s="157">
        <f t="shared" si="28"/>
        <v>0</v>
      </c>
      <c r="M574" s="397"/>
    </row>
    <row r="575" spans="1:13" s="547" customFormat="1">
      <c r="A575" s="398"/>
      <c r="B575" s="403" t="s">
        <v>1139</v>
      </c>
      <c r="C575" s="402" t="s">
        <v>1140</v>
      </c>
      <c r="D575" s="137"/>
      <c r="E575" s="399"/>
      <c r="F575" s="411">
        <v>44</v>
      </c>
      <c r="G575" s="399" t="s">
        <v>195</v>
      </c>
      <c r="H575" s="428"/>
      <c r="I575" s="156">
        <f t="shared" si="26"/>
        <v>0</v>
      </c>
      <c r="J575" s="428"/>
      <c r="K575" s="156">
        <f t="shared" si="27"/>
        <v>0</v>
      </c>
      <c r="L575" s="157">
        <f t="shared" si="28"/>
        <v>0</v>
      </c>
      <c r="M575" s="397"/>
    </row>
    <row r="576" spans="1:13" s="547" customFormat="1">
      <c r="A576" s="398"/>
      <c r="B576" s="403" t="s">
        <v>1141</v>
      </c>
      <c r="C576" s="402" t="s">
        <v>1142</v>
      </c>
      <c r="D576" s="137"/>
      <c r="E576" s="399"/>
      <c r="F576" s="411">
        <v>20</v>
      </c>
      <c r="G576" s="399" t="s">
        <v>195</v>
      </c>
      <c r="H576" s="428"/>
      <c r="I576" s="156">
        <f t="shared" si="26"/>
        <v>0</v>
      </c>
      <c r="J576" s="428"/>
      <c r="K576" s="156">
        <f t="shared" si="27"/>
        <v>0</v>
      </c>
      <c r="L576" s="157">
        <f t="shared" si="28"/>
        <v>0</v>
      </c>
      <c r="M576" s="397"/>
    </row>
    <row r="577" spans="1:13" s="547" customFormat="1">
      <c r="A577" s="398"/>
      <c r="B577" s="403" t="s">
        <v>1143</v>
      </c>
      <c r="C577" s="402" t="s">
        <v>1144</v>
      </c>
      <c r="D577" s="137"/>
      <c r="E577" s="399"/>
      <c r="F577" s="411">
        <v>24</v>
      </c>
      <c r="G577" s="399" t="s">
        <v>195</v>
      </c>
      <c r="H577" s="428"/>
      <c r="I577" s="156">
        <f t="shared" si="26"/>
        <v>0</v>
      </c>
      <c r="J577" s="428"/>
      <c r="K577" s="156">
        <f t="shared" si="27"/>
        <v>0</v>
      </c>
      <c r="L577" s="157">
        <f t="shared" si="28"/>
        <v>0</v>
      </c>
      <c r="M577" s="397"/>
    </row>
    <row r="578" spans="1:13" s="547" customFormat="1">
      <c r="A578" s="398"/>
      <c r="B578" s="403" t="s">
        <v>1145</v>
      </c>
      <c r="C578" s="402" t="s">
        <v>1146</v>
      </c>
      <c r="D578" s="137"/>
      <c r="E578" s="399"/>
      <c r="F578" s="411">
        <v>9</v>
      </c>
      <c r="G578" s="399" t="s">
        <v>195</v>
      </c>
      <c r="H578" s="428"/>
      <c r="I578" s="156">
        <f t="shared" si="26"/>
        <v>0</v>
      </c>
      <c r="J578" s="428"/>
      <c r="K578" s="156">
        <f t="shared" si="27"/>
        <v>0</v>
      </c>
      <c r="L578" s="157">
        <f t="shared" si="28"/>
        <v>0</v>
      </c>
      <c r="M578" s="397"/>
    </row>
    <row r="579" spans="1:13" s="547" customFormat="1">
      <c r="A579" s="398"/>
      <c r="B579" s="403" t="s">
        <v>1147</v>
      </c>
      <c r="C579" s="402" t="s">
        <v>1148</v>
      </c>
      <c r="D579" s="137"/>
      <c r="E579" s="399"/>
      <c r="F579" s="411">
        <v>9</v>
      </c>
      <c r="G579" s="399" t="s">
        <v>195</v>
      </c>
      <c r="H579" s="428"/>
      <c r="I579" s="156">
        <f t="shared" si="26"/>
        <v>0</v>
      </c>
      <c r="J579" s="428"/>
      <c r="K579" s="156">
        <f t="shared" si="27"/>
        <v>0</v>
      </c>
      <c r="L579" s="157">
        <f t="shared" si="28"/>
        <v>0</v>
      </c>
      <c r="M579" s="397"/>
    </row>
    <row r="580" spans="1:13" s="547" customFormat="1">
      <c r="A580" s="398"/>
      <c r="B580" s="403" t="s">
        <v>1149</v>
      </c>
      <c r="C580" s="402" t="s">
        <v>1150</v>
      </c>
      <c r="D580" s="137"/>
      <c r="E580" s="399"/>
      <c r="F580" s="411">
        <v>9</v>
      </c>
      <c r="G580" s="399" t="s">
        <v>195</v>
      </c>
      <c r="H580" s="428"/>
      <c r="I580" s="156">
        <f t="shared" si="26"/>
        <v>0</v>
      </c>
      <c r="J580" s="428"/>
      <c r="K580" s="156">
        <f t="shared" si="27"/>
        <v>0</v>
      </c>
      <c r="L580" s="157">
        <f t="shared" si="28"/>
        <v>0</v>
      </c>
      <c r="M580" s="397"/>
    </row>
    <row r="581" spans="1:13" s="547" customFormat="1">
      <c r="A581" s="398"/>
      <c r="B581" s="403" t="s">
        <v>1151</v>
      </c>
      <c r="C581" s="402" t="s">
        <v>1152</v>
      </c>
      <c r="D581" s="137"/>
      <c r="E581" s="399"/>
      <c r="F581" s="411">
        <v>16</v>
      </c>
      <c r="G581" s="399" t="s">
        <v>195</v>
      </c>
      <c r="H581" s="428"/>
      <c r="I581" s="156">
        <f t="shared" si="26"/>
        <v>0</v>
      </c>
      <c r="J581" s="428"/>
      <c r="K581" s="156">
        <f t="shared" si="27"/>
        <v>0</v>
      </c>
      <c r="L581" s="157">
        <f t="shared" si="28"/>
        <v>0</v>
      </c>
      <c r="M581" s="397"/>
    </row>
    <row r="582" spans="1:13" s="547" customFormat="1">
      <c r="A582" s="398"/>
      <c r="B582" s="403" t="s">
        <v>1153</v>
      </c>
      <c r="C582" s="402" t="s">
        <v>1154</v>
      </c>
      <c r="D582" s="137"/>
      <c r="E582" s="399"/>
      <c r="F582" s="411">
        <v>16</v>
      </c>
      <c r="G582" s="399" t="s">
        <v>195</v>
      </c>
      <c r="H582" s="428"/>
      <c r="I582" s="156">
        <f t="shared" si="26"/>
        <v>0</v>
      </c>
      <c r="J582" s="428"/>
      <c r="K582" s="156">
        <f t="shared" si="27"/>
        <v>0</v>
      </c>
      <c r="L582" s="157">
        <f t="shared" si="28"/>
        <v>0</v>
      </c>
      <c r="M582" s="397"/>
    </row>
    <row r="583" spans="1:13" s="547" customFormat="1">
      <c r="A583" s="398"/>
      <c r="B583" s="403" t="s">
        <v>1155</v>
      </c>
      <c r="C583" s="402" t="s">
        <v>1156</v>
      </c>
      <c r="D583" s="137"/>
      <c r="E583" s="399"/>
      <c r="F583" s="411">
        <v>2</v>
      </c>
      <c r="G583" s="399" t="s">
        <v>195</v>
      </c>
      <c r="H583" s="428"/>
      <c r="I583" s="156">
        <f t="shared" si="26"/>
        <v>0</v>
      </c>
      <c r="J583" s="428"/>
      <c r="K583" s="156">
        <f t="shared" si="27"/>
        <v>0</v>
      </c>
      <c r="L583" s="157">
        <f t="shared" si="28"/>
        <v>0</v>
      </c>
      <c r="M583" s="397"/>
    </row>
    <row r="584" spans="1:13" s="547" customFormat="1">
      <c r="A584" s="398"/>
      <c r="B584" s="403" t="s">
        <v>1157</v>
      </c>
      <c r="C584" s="402" t="s">
        <v>1158</v>
      </c>
      <c r="D584" s="137"/>
      <c r="E584" s="399"/>
      <c r="F584" s="411">
        <v>2</v>
      </c>
      <c r="G584" s="399" t="s">
        <v>195</v>
      </c>
      <c r="H584" s="428"/>
      <c r="I584" s="156">
        <f t="shared" si="26"/>
        <v>0</v>
      </c>
      <c r="J584" s="428"/>
      <c r="K584" s="156">
        <f t="shared" si="27"/>
        <v>0</v>
      </c>
      <c r="L584" s="157">
        <f t="shared" si="28"/>
        <v>0</v>
      </c>
      <c r="M584" s="397"/>
    </row>
    <row r="585" spans="1:13" s="547" customFormat="1">
      <c r="A585" s="398"/>
      <c r="B585" s="403" t="s">
        <v>1159</v>
      </c>
      <c r="C585" s="402" t="s">
        <v>1160</v>
      </c>
      <c r="D585" s="137"/>
      <c r="E585" s="399"/>
      <c r="F585" s="411">
        <v>558</v>
      </c>
      <c r="G585" s="399" t="s">
        <v>195</v>
      </c>
      <c r="H585" s="428"/>
      <c r="I585" s="156">
        <f t="shared" si="26"/>
        <v>0</v>
      </c>
      <c r="J585" s="428"/>
      <c r="K585" s="156">
        <f t="shared" si="27"/>
        <v>0</v>
      </c>
      <c r="L585" s="157">
        <f t="shared" si="28"/>
        <v>0</v>
      </c>
      <c r="M585" s="397"/>
    </row>
    <row r="586" spans="1:13" s="547" customFormat="1">
      <c r="A586" s="398"/>
      <c r="B586" s="403" t="s">
        <v>1161</v>
      </c>
      <c r="C586" s="402" t="s">
        <v>1162</v>
      </c>
      <c r="D586" s="137"/>
      <c r="E586" s="399"/>
      <c r="F586" s="411">
        <v>37</v>
      </c>
      <c r="G586" s="399" t="s">
        <v>195</v>
      </c>
      <c r="H586" s="428"/>
      <c r="I586" s="156">
        <f t="shared" si="26"/>
        <v>0</v>
      </c>
      <c r="J586" s="428"/>
      <c r="K586" s="156">
        <f t="shared" si="27"/>
        <v>0</v>
      </c>
      <c r="L586" s="157">
        <f t="shared" si="28"/>
        <v>0</v>
      </c>
      <c r="M586" s="397"/>
    </row>
    <row r="587" spans="1:13" s="547" customFormat="1">
      <c r="A587" s="398"/>
      <c r="B587" s="403" t="s">
        <v>1163</v>
      </c>
      <c r="C587" s="402" t="s">
        <v>1164</v>
      </c>
      <c r="D587" s="137"/>
      <c r="E587" s="399"/>
      <c r="F587" s="411">
        <v>59</v>
      </c>
      <c r="G587" s="399" t="s">
        <v>195</v>
      </c>
      <c r="H587" s="428"/>
      <c r="I587" s="156">
        <f t="shared" si="26"/>
        <v>0</v>
      </c>
      <c r="J587" s="428"/>
      <c r="K587" s="156">
        <f t="shared" si="27"/>
        <v>0</v>
      </c>
      <c r="L587" s="157">
        <f t="shared" si="28"/>
        <v>0</v>
      </c>
      <c r="M587" s="397"/>
    </row>
    <row r="588" spans="1:13" s="547" customFormat="1">
      <c r="A588" s="398"/>
      <c r="B588" s="403" t="s">
        <v>1165</v>
      </c>
      <c r="C588" s="402" t="s">
        <v>1166</v>
      </c>
      <c r="D588" s="137"/>
      <c r="E588" s="399"/>
      <c r="F588" s="411">
        <v>59</v>
      </c>
      <c r="G588" s="399" t="s">
        <v>195</v>
      </c>
      <c r="H588" s="428"/>
      <c r="I588" s="156">
        <f t="shared" si="26"/>
        <v>0</v>
      </c>
      <c r="J588" s="428"/>
      <c r="K588" s="156">
        <f t="shared" si="27"/>
        <v>0</v>
      </c>
      <c r="L588" s="157">
        <f t="shared" si="28"/>
        <v>0</v>
      </c>
      <c r="M588" s="397"/>
    </row>
    <row r="589" spans="1:13" s="547" customFormat="1">
      <c r="A589" s="398"/>
      <c r="B589" s="403" t="s">
        <v>1167</v>
      </c>
      <c r="C589" s="402" t="s">
        <v>1168</v>
      </c>
      <c r="D589" s="137"/>
      <c r="E589" s="399"/>
      <c r="F589" s="411">
        <v>2</v>
      </c>
      <c r="G589" s="399" t="s">
        <v>195</v>
      </c>
      <c r="H589" s="428"/>
      <c r="I589" s="156">
        <f t="shared" si="26"/>
        <v>0</v>
      </c>
      <c r="J589" s="428"/>
      <c r="K589" s="156">
        <f t="shared" si="27"/>
        <v>0</v>
      </c>
      <c r="L589" s="157">
        <f t="shared" si="28"/>
        <v>0</v>
      </c>
      <c r="M589" s="397"/>
    </row>
    <row r="590" spans="1:13" s="547" customFormat="1">
      <c r="A590" s="398"/>
      <c r="B590" s="403" t="s">
        <v>1169</v>
      </c>
      <c r="C590" s="402" t="s">
        <v>1170</v>
      </c>
      <c r="D590" s="137"/>
      <c r="E590" s="399"/>
      <c r="F590" s="411">
        <v>1</v>
      </c>
      <c r="G590" s="399" t="s">
        <v>195</v>
      </c>
      <c r="H590" s="428"/>
      <c r="I590" s="156">
        <f t="shared" ref="I590:I653" si="29">H590*F590</f>
        <v>0</v>
      </c>
      <c r="J590" s="428"/>
      <c r="K590" s="156">
        <f t="shared" si="27"/>
        <v>0</v>
      </c>
      <c r="L590" s="157">
        <f t="shared" si="28"/>
        <v>0</v>
      </c>
      <c r="M590" s="397"/>
    </row>
    <row r="591" spans="1:13" s="547" customFormat="1">
      <c r="A591" s="398"/>
      <c r="B591" s="403" t="s">
        <v>1171</v>
      </c>
      <c r="C591" s="402" t="s">
        <v>1172</v>
      </c>
      <c r="D591" s="137"/>
      <c r="E591" s="399"/>
      <c r="F591" s="411">
        <v>2</v>
      </c>
      <c r="G591" s="399" t="s">
        <v>195</v>
      </c>
      <c r="H591" s="428"/>
      <c r="I591" s="156">
        <f t="shared" si="29"/>
        <v>0</v>
      </c>
      <c r="J591" s="428"/>
      <c r="K591" s="156">
        <f t="shared" si="27"/>
        <v>0</v>
      </c>
      <c r="L591" s="157">
        <f t="shared" si="28"/>
        <v>0</v>
      </c>
      <c r="M591" s="397"/>
    </row>
    <row r="592" spans="1:13" s="547" customFormat="1">
      <c r="A592" s="398"/>
      <c r="B592" s="403" t="s">
        <v>1173</v>
      </c>
      <c r="C592" s="402" t="s">
        <v>1174</v>
      </c>
      <c r="D592" s="137"/>
      <c r="E592" s="399"/>
      <c r="F592" s="411"/>
      <c r="G592" s="399"/>
      <c r="H592" s="428"/>
      <c r="I592" s="156"/>
      <c r="J592" s="428"/>
      <c r="K592" s="156"/>
      <c r="L592" s="157"/>
      <c r="M592" s="479"/>
    </row>
    <row r="593" spans="1:13" s="547" customFormat="1">
      <c r="A593" s="398"/>
      <c r="B593" s="403"/>
      <c r="C593" s="402" t="s">
        <v>1175</v>
      </c>
      <c r="D593" s="137"/>
      <c r="E593" s="399"/>
      <c r="F593" s="411">
        <v>12048</v>
      </c>
      <c r="G593" s="399" t="s">
        <v>187</v>
      </c>
      <c r="H593" s="428"/>
      <c r="I593" s="156">
        <f t="shared" si="29"/>
        <v>0</v>
      </c>
      <c r="J593" s="428"/>
      <c r="K593" s="156">
        <f t="shared" ref="K593:K655" si="30">F593*J593</f>
        <v>0</v>
      </c>
      <c r="L593" s="157">
        <f t="shared" ref="L593:L656" si="31">I593+K593</f>
        <v>0</v>
      </c>
      <c r="M593" s="397"/>
    </row>
    <row r="594" spans="1:13" s="547" customFormat="1">
      <c r="A594" s="398"/>
      <c r="B594" s="403"/>
      <c r="C594" s="402" t="s">
        <v>1176</v>
      </c>
      <c r="D594" s="137"/>
      <c r="E594" s="399"/>
      <c r="F594" s="411">
        <v>5782</v>
      </c>
      <c r="G594" s="399" t="s">
        <v>187</v>
      </c>
      <c r="H594" s="428"/>
      <c r="I594" s="156">
        <f t="shared" si="29"/>
        <v>0</v>
      </c>
      <c r="J594" s="428"/>
      <c r="K594" s="156">
        <f t="shared" si="30"/>
        <v>0</v>
      </c>
      <c r="L594" s="157">
        <f t="shared" si="31"/>
        <v>0</v>
      </c>
      <c r="M594" s="397"/>
    </row>
    <row r="595" spans="1:13" s="547" customFormat="1">
      <c r="A595" s="398"/>
      <c r="B595" s="403"/>
      <c r="C595" s="402" t="s">
        <v>1177</v>
      </c>
      <c r="D595" s="137"/>
      <c r="E595" s="399"/>
      <c r="F595" s="411">
        <v>1000</v>
      </c>
      <c r="G595" s="399" t="s">
        <v>187</v>
      </c>
      <c r="H595" s="428"/>
      <c r="I595" s="156">
        <f t="shared" si="29"/>
        <v>0</v>
      </c>
      <c r="J595" s="428"/>
      <c r="K595" s="156">
        <f t="shared" si="30"/>
        <v>0</v>
      </c>
      <c r="L595" s="157">
        <f t="shared" si="31"/>
        <v>0</v>
      </c>
      <c r="M595" s="397"/>
    </row>
    <row r="596" spans="1:13" s="547" customFormat="1">
      <c r="A596" s="398"/>
      <c r="B596" s="403" t="s">
        <v>1178</v>
      </c>
      <c r="C596" s="402" t="s">
        <v>1179</v>
      </c>
      <c r="D596" s="137"/>
      <c r="E596" s="399"/>
      <c r="F596" s="411"/>
      <c r="G596" s="399"/>
      <c r="H596" s="428"/>
      <c r="I596" s="156"/>
      <c r="J596" s="428"/>
      <c r="K596" s="156"/>
      <c r="L596" s="157"/>
      <c r="M596" s="479"/>
    </row>
    <row r="597" spans="1:13" s="547" customFormat="1">
      <c r="A597" s="398"/>
      <c r="B597" s="403"/>
      <c r="C597" s="402" t="s">
        <v>1180</v>
      </c>
      <c r="D597" s="137"/>
      <c r="E597" s="399"/>
      <c r="F597" s="411">
        <v>7074</v>
      </c>
      <c r="G597" s="399" t="s">
        <v>187</v>
      </c>
      <c r="H597" s="428"/>
      <c r="I597" s="156">
        <f t="shared" si="29"/>
        <v>0</v>
      </c>
      <c r="J597" s="428"/>
      <c r="K597" s="156">
        <f t="shared" si="30"/>
        <v>0</v>
      </c>
      <c r="L597" s="157">
        <f t="shared" si="31"/>
        <v>0</v>
      </c>
      <c r="M597" s="397"/>
    </row>
    <row r="598" spans="1:13" s="547" customFormat="1">
      <c r="A598" s="398"/>
      <c r="B598" s="403"/>
      <c r="C598" s="402" t="s">
        <v>1181</v>
      </c>
      <c r="D598" s="137"/>
      <c r="E598" s="399"/>
      <c r="F598" s="411">
        <v>2994</v>
      </c>
      <c r="G598" s="399" t="s">
        <v>187</v>
      </c>
      <c r="H598" s="428"/>
      <c r="I598" s="156">
        <f t="shared" si="29"/>
        <v>0</v>
      </c>
      <c r="J598" s="428"/>
      <c r="K598" s="156">
        <f t="shared" si="30"/>
        <v>0</v>
      </c>
      <c r="L598" s="157">
        <f t="shared" si="31"/>
        <v>0</v>
      </c>
      <c r="M598" s="397"/>
    </row>
    <row r="599" spans="1:13" s="547" customFormat="1">
      <c r="A599" s="398"/>
      <c r="B599" s="403"/>
      <c r="C599" s="402" t="s">
        <v>1061</v>
      </c>
      <c r="D599" s="137"/>
      <c r="E599" s="399"/>
      <c r="F599" s="411">
        <v>1</v>
      </c>
      <c r="G599" s="399" t="s">
        <v>195</v>
      </c>
      <c r="H599" s="428"/>
      <c r="I599" s="156">
        <f t="shared" si="29"/>
        <v>0</v>
      </c>
      <c r="J599" s="428"/>
      <c r="K599" s="156">
        <f t="shared" si="30"/>
        <v>0</v>
      </c>
      <c r="L599" s="157">
        <f t="shared" si="31"/>
        <v>0</v>
      </c>
      <c r="M599" s="397"/>
    </row>
    <row r="600" spans="1:13" s="729" customFormat="1">
      <c r="A600" s="723"/>
      <c r="B600" s="724"/>
      <c r="C600" s="730"/>
      <c r="D600" s="687"/>
      <c r="E600" s="727"/>
      <c r="F600" s="411"/>
      <c r="G600" s="727"/>
      <c r="H600" s="428"/>
      <c r="I600" s="156"/>
      <c r="J600" s="428"/>
      <c r="K600" s="156"/>
      <c r="L600" s="157"/>
      <c r="M600" s="731"/>
    </row>
    <row r="601" spans="1:13" s="590" customFormat="1" ht="23">
      <c r="A601" s="585"/>
      <c r="B601" s="586">
        <v>4.1100000000000003</v>
      </c>
      <c r="C601" s="586" t="s">
        <v>1182</v>
      </c>
      <c r="D601" s="587"/>
      <c r="E601" s="588"/>
      <c r="F601" s="411"/>
      <c r="G601" s="588"/>
      <c r="H601" s="428"/>
      <c r="I601" s="156"/>
      <c r="J601" s="428"/>
      <c r="K601" s="156"/>
      <c r="L601" s="157"/>
      <c r="M601" s="589"/>
    </row>
    <row r="602" spans="1:13" s="547" customFormat="1">
      <c r="A602" s="398"/>
      <c r="B602" s="403" t="s">
        <v>1183</v>
      </c>
      <c r="C602" s="402" t="s">
        <v>1184</v>
      </c>
      <c r="D602" s="137"/>
      <c r="E602" s="399"/>
      <c r="F602" s="411">
        <v>24</v>
      </c>
      <c r="G602" s="399" t="s">
        <v>195</v>
      </c>
      <c r="H602" s="428"/>
      <c r="I602" s="156">
        <f t="shared" si="29"/>
        <v>0</v>
      </c>
      <c r="J602" s="428"/>
      <c r="K602" s="156">
        <f t="shared" si="30"/>
        <v>0</v>
      </c>
      <c r="L602" s="157">
        <f t="shared" si="31"/>
        <v>0</v>
      </c>
      <c r="M602" s="397"/>
    </row>
    <row r="603" spans="1:13" s="547" customFormat="1">
      <c r="A603" s="398"/>
      <c r="B603" s="403" t="s">
        <v>1185</v>
      </c>
      <c r="C603" s="402" t="s">
        <v>1186</v>
      </c>
      <c r="D603" s="137"/>
      <c r="E603" s="399"/>
      <c r="F603" s="411">
        <v>1320</v>
      </c>
      <c r="G603" s="399" t="s">
        <v>187</v>
      </c>
      <c r="H603" s="428"/>
      <c r="I603" s="156">
        <f t="shared" si="29"/>
        <v>0</v>
      </c>
      <c r="J603" s="428"/>
      <c r="K603" s="156">
        <f t="shared" si="30"/>
        <v>0</v>
      </c>
      <c r="L603" s="157">
        <f t="shared" si="31"/>
        <v>0</v>
      </c>
      <c r="M603" s="397"/>
    </row>
    <row r="604" spans="1:13" s="547" customFormat="1">
      <c r="A604" s="398"/>
      <c r="B604" s="403" t="s">
        <v>1187</v>
      </c>
      <c r="C604" s="402" t="s">
        <v>1188</v>
      </c>
      <c r="D604" s="137"/>
      <c r="E604" s="399"/>
      <c r="F604" s="411">
        <v>380</v>
      </c>
      <c r="G604" s="399" t="s">
        <v>187</v>
      </c>
      <c r="H604" s="428"/>
      <c r="I604" s="156">
        <f t="shared" si="29"/>
        <v>0</v>
      </c>
      <c r="J604" s="428"/>
      <c r="K604" s="156">
        <f t="shared" si="30"/>
        <v>0</v>
      </c>
      <c r="L604" s="157">
        <f t="shared" si="31"/>
        <v>0</v>
      </c>
      <c r="M604" s="397"/>
    </row>
    <row r="605" spans="1:13" s="547" customFormat="1">
      <c r="A605" s="398"/>
      <c r="B605" s="403" t="s">
        <v>1189</v>
      </c>
      <c r="C605" s="402" t="s">
        <v>1190</v>
      </c>
      <c r="D605" s="137"/>
      <c r="E605" s="399"/>
      <c r="F605" s="411">
        <v>1200</v>
      </c>
      <c r="G605" s="399" t="s">
        <v>195</v>
      </c>
      <c r="H605" s="428"/>
      <c r="I605" s="156">
        <f t="shared" si="29"/>
        <v>0</v>
      </c>
      <c r="J605" s="428"/>
      <c r="K605" s="156">
        <f t="shared" si="30"/>
        <v>0</v>
      </c>
      <c r="L605" s="157">
        <f t="shared" si="31"/>
        <v>0</v>
      </c>
      <c r="M605" s="397"/>
    </row>
    <row r="606" spans="1:13" s="547" customFormat="1">
      <c r="A606" s="398"/>
      <c r="B606" s="403" t="s">
        <v>1191</v>
      </c>
      <c r="C606" s="402" t="s">
        <v>1192</v>
      </c>
      <c r="D606" s="137"/>
      <c r="E606" s="399"/>
      <c r="F606" s="411">
        <v>60</v>
      </c>
      <c r="G606" s="399" t="s">
        <v>195</v>
      </c>
      <c r="H606" s="428"/>
      <c r="I606" s="156">
        <f t="shared" si="29"/>
        <v>0</v>
      </c>
      <c r="J606" s="428"/>
      <c r="K606" s="156">
        <f t="shared" si="30"/>
        <v>0</v>
      </c>
      <c r="L606" s="157">
        <f t="shared" si="31"/>
        <v>0</v>
      </c>
      <c r="M606" s="479"/>
    </row>
    <row r="607" spans="1:13" s="547" customFormat="1">
      <c r="A607" s="398"/>
      <c r="B607" s="403" t="s">
        <v>1193</v>
      </c>
      <c r="C607" s="402" t="s">
        <v>1194</v>
      </c>
      <c r="D607" s="137"/>
      <c r="E607" s="399"/>
      <c r="F607" s="411"/>
      <c r="G607" s="399"/>
      <c r="H607" s="428"/>
      <c r="I607" s="156"/>
      <c r="J607" s="428"/>
      <c r="K607" s="156"/>
      <c r="L607" s="157"/>
      <c r="M607" s="479"/>
    </row>
    <row r="608" spans="1:13" s="547" customFormat="1">
      <c r="A608" s="398"/>
      <c r="B608" s="403"/>
      <c r="C608" s="402" t="s">
        <v>1195</v>
      </c>
      <c r="D608" s="137"/>
      <c r="E608" s="399"/>
      <c r="F608" s="411">
        <v>300</v>
      </c>
      <c r="G608" s="399" t="s">
        <v>187</v>
      </c>
      <c r="H608" s="428"/>
      <c r="I608" s="156">
        <f t="shared" si="29"/>
        <v>0</v>
      </c>
      <c r="J608" s="428"/>
      <c r="K608" s="156">
        <f t="shared" si="30"/>
        <v>0</v>
      </c>
      <c r="L608" s="157">
        <f t="shared" si="31"/>
        <v>0</v>
      </c>
      <c r="M608" s="397"/>
    </row>
    <row r="609" spans="1:13" s="547" customFormat="1">
      <c r="A609" s="398"/>
      <c r="B609" s="403"/>
      <c r="C609" s="402" t="s">
        <v>1061</v>
      </c>
      <c r="D609" s="137"/>
      <c r="E609" s="399"/>
      <c r="F609" s="411">
        <v>1</v>
      </c>
      <c r="G609" s="399" t="s">
        <v>195</v>
      </c>
      <c r="H609" s="428"/>
      <c r="I609" s="156">
        <f t="shared" si="29"/>
        <v>0</v>
      </c>
      <c r="J609" s="428"/>
      <c r="K609" s="156">
        <f t="shared" si="30"/>
        <v>0</v>
      </c>
      <c r="L609" s="157">
        <f t="shared" si="31"/>
        <v>0</v>
      </c>
      <c r="M609" s="397"/>
    </row>
    <row r="610" spans="1:13" s="547" customFormat="1">
      <c r="A610" s="398"/>
      <c r="B610" s="403" t="s">
        <v>1196</v>
      </c>
      <c r="C610" s="402" t="s">
        <v>1197</v>
      </c>
      <c r="D610" s="137"/>
      <c r="E610" s="399"/>
      <c r="F610" s="411">
        <v>10</v>
      </c>
      <c r="G610" s="399" t="s">
        <v>195</v>
      </c>
      <c r="H610" s="428"/>
      <c r="I610" s="156">
        <f t="shared" si="29"/>
        <v>0</v>
      </c>
      <c r="J610" s="428"/>
      <c r="K610" s="156">
        <f t="shared" si="30"/>
        <v>0</v>
      </c>
      <c r="L610" s="157">
        <f t="shared" si="31"/>
        <v>0</v>
      </c>
      <c r="M610" s="397"/>
    </row>
    <row r="611" spans="1:13" s="547" customFormat="1">
      <c r="A611" s="398"/>
      <c r="B611" s="403" t="s">
        <v>1198</v>
      </c>
      <c r="C611" s="402" t="s">
        <v>1199</v>
      </c>
      <c r="D611" s="137"/>
      <c r="E611" s="399"/>
      <c r="F611" s="411">
        <v>75</v>
      </c>
      <c r="G611" s="399" t="s">
        <v>195</v>
      </c>
      <c r="H611" s="428"/>
      <c r="I611" s="156">
        <f t="shared" si="29"/>
        <v>0</v>
      </c>
      <c r="J611" s="428"/>
      <c r="K611" s="156">
        <f t="shared" si="30"/>
        <v>0</v>
      </c>
      <c r="L611" s="157">
        <f t="shared" si="31"/>
        <v>0</v>
      </c>
      <c r="M611" s="397"/>
    </row>
    <row r="612" spans="1:13" s="729" customFormat="1">
      <c r="A612" s="723"/>
      <c r="B612" s="730"/>
      <c r="C612" s="730"/>
      <c r="D612" s="687"/>
      <c r="E612" s="727"/>
      <c r="F612" s="411"/>
      <c r="G612" s="727"/>
      <c r="H612" s="428"/>
      <c r="I612" s="156"/>
      <c r="J612" s="428"/>
      <c r="K612" s="156"/>
      <c r="L612" s="157"/>
      <c r="M612" s="731"/>
    </row>
    <row r="613" spans="1:13" s="729" customFormat="1">
      <c r="A613" s="723"/>
      <c r="B613" s="586">
        <v>4.12</v>
      </c>
      <c r="C613" s="739" t="s">
        <v>1200</v>
      </c>
      <c r="D613" s="687"/>
      <c r="E613" s="727"/>
      <c r="F613" s="411"/>
      <c r="G613" s="727"/>
      <c r="H613" s="428"/>
      <c r="I613" s="156"/>
      <c r="J613" s="428"/>
      <c r="K613" s="156"/>
      <c r="L613" s="157"/>
      <c r="M613" s="731"/>
    </row>
    <row r="614" spans="1:13" s="729" customFormat="1">
      <c r="A614" s="723"/>
      <c r="B614" s="403" t="s">
        <v>1201</v>
      </c>
      <c r="C614" s="402" t="s">
        <v>1202</v>
      </c>
      <c r="D614" s="137"/>
      <c r="E614" s="399"/>
      <c r="F614" s="411">
        <v>1</v>
      </c>
      <c r="G614" s="399" t="s">
        <v>111</v>
      </c>
      <c r="H614" s="428"/>
      <c r="I614" s="156">
        <f t="shared" si="29"/>
        <v>0</v>
      </c>
      <c r="J614" s="428"/>
      <c r="K614" s="156">
        <f t="shared" si="30"/>
        <v>0</v>
      </c>
      <c r="L614" s="157">
        <f t="shared" si="31"/>
        <v>0</v>
      </c>
      <c r="M614" s="397"/>
    </row>
    <row r="615" spans="1:13" s="729" customFormat="1">
      <c r="A615" s="723"/>
      <c r="B615" s="403" t="s">
        <v>1203</v>
      </c>
      <c r="C615" s="402" t="s">
        <v>1204</v>
      </c>
      <c r="D615" s="137"/>
      <c r="E615" s="399"/>
      <c r="F615" s="411">
        <v>1</v>
      </c>
      <c r="G615" s="399" t="s">
        <v>111</v>
      </c>
      <c r="H615" s="428"/>
      <c r="I615" s="156">
        <f t="shared" si="29"/>
        <v>0</v>
      </c>
      <c r="J615" s="428"/>
      <c r="K615" s="156">
        <f t="shared" si="30"/>
        <v>0</v>
      </c>
      <c r="L615" s="157">
        <f t="shared" si="31"/>
        <v>0</v>
      </c>
      <c r="M615" s="397"/>
    </row>
    <row r="616" spans="1:13" s="729" customFormat="1">
      <c r="A616" s="723"/>
      <c r="B616" s="740"/>
      <c r="C616" s="730"/>
      <c r="D616" s="687"/>
      <c r="E616" s="727"/>
      <c r="F616" s="411"/>
      <c r="G616" s="727"/>
      <c r="H616" s="428"/>
      <c r="I616" s="156"/>
      <c r="J616" s="428"/>
      <c r="K616" s="156"/>
      <c r="L616" s="157"/>
      <c r="M616" s="731"/>
    </row>
    <row r="617" spans="1:13" s="590" customFormat="1" ht="23">
      <c r="A617" s="585"/>
      <c r="B617" s="586">
        <v>4.13</v>
      </c>
      <c r="C617" s="586" t="s">
        <v>1205</v>
      </c>
      <c r="D617" s="587"/>
      <c r="E617" s="588"/>
      <c r="F617" s="411"/>
      <c r="G617" s="588"/>
      <c r="H617" s="428"/>
      <c r="I617" s="156"/>
      <c r="J617" s="428"/>
      <c r="K617" s="156"/>
      <c r="L617" s="157"/>
      <c r="M617" s="589"/>
    </row>
    <row r="618" spans="1:13" s="592" customFormat="1">
      <c r="A618" s="398"/>
      <c r="B618" s="403" t="s">
        <v>1206</v>
      </c>
      <c r="C618" s="402" t="s">
        <v>1207</v>
      </c>
      <c r="D618" s="137"/>
      <c r="E618" s="399"/>
      <c r="F618" s="411">
        <v>20</v>
      </c>
      <c r="G618" s="399" t="s">
        <v>195</v>
      </c>
      <c r="H618" s="464"/>
      <c r="I618" s="156">
        <f t="shared" si="29"/>
        <v>0</v>
      </c>
      <c r="J618" s="464"/>
      <c r="K618" s="156">
        <f t="shared" si="30"/>
        <v>0</v>
      </c>
      <c r="L618" s="157">
        <f t="shared" si="31"/>
        <v>0</v>
      </c>
      <c r="M618" s="397"/>
    </row>
    <row r="619" spans="1:13" s="592" customFormat="1">
      <c r="A619" s="398"/>
      <c r="B619" s="403" t="s">
        <v>1208</v>
      </c>
      <c r="C619" s="402" t="s">
        <v>1209</v>
      </c>
      <c r="D619" s="137"/>
      <c r="E619" s="399"/>
      <c r="F619" s="428">
        <v>48</v>
      </c>
      <c r="G619" s="399" t="s">
        <v>195</v>
      </c>
      <c r="H619" s="464"/>
      <c r="I619" s="156">
        <f t="shared" si="29"/>
        <v>0</v>
      </c>
      <c r="J619" s="464"/>
      <c r="K619" s="156">
        <f t="shared" si="30"/>
        <v>0</v>
      </c>
      <c r="L619" s="157">
        <f t="shared" si="31"/>
        <v>0</v>
      </c>
      <c r="M619" s="397"/>
    </row>
    <row r="620" spans="1:13" s="592" customFormat="1">
      <c r="A620" s="398"/>
      <c r="B620" s="403" t="s">
        <v>1210</v>
      </c>
      <c r="C620" s="402" t="s">
        <v>1211</v>
      </c>
      <c r="D620" s="137"/>
      <c r="E620" s="399"/>
      <c r="F620" s="411">
        <v>400</v>
      </c>
      <c r="G620" s="399" t="s">
        <v>187</v>
      </c>
      <c r="H620" s="464"/>
      <c r="I620" s="156">
        <f t="shared" si="29"/>
        <v>0</v>
      </c>
      <c r="J620" s="464"/>
      <c r="K620" s="156">
        <f t="shared" si="30"/>
        <v>0</v>
      </c>
      <c r="L620" s="157">
        <f t="shared" si="31"/>
        <v>0</v>
      </c>
      <c r="M620" s="397"/>
    </row>
    <row r="621" spans="1:13" s="592" customFormat="1">
      <c r="A621" s="398"/>
      <c r="B621" s="403" t="s">
        <v>1212</v>
      </c>
      <c r="C621" s="402" t="s">
        <v>1213</v>
      </c>
      <c r="D621" s="137"/>
      <c r="E621" s="399"/>
      <c r="F621" s="428">
        <v>10120</v>
      </c>
      <c r="G621" s="399" t="s">
        <v>187</v>
      </c>
      <c r="H621" s="464"/>
      <c r="I621" s="156">
        <f t="shared" si="29"/>
        <v>0</v>
      </c>
      <c r="J621" s="464"/>
      <c r="K621" s="156">
        <f t="shared" si="30"/>
        <v>0</v>
      </c>
      <c r="L621" s="157">
        <f t="shared" si="31"/>
        <v>0</v>
      </c>
      <c r="M621" s="397"/>
    </row>
    <row r="622" spans="1:13" s="592" customFormat="1">
      <c r="A622" s="398"/>
      <c r="B622" s="403" t="s">
        <v>1214</v>
      </c>
      <c r="C622" s="402" t="s">
        <v>1215</v>
      </c>
      <c r="D622" s="137"/>
      <c r="E622" s="399"/>
      <c r="F622" s="428">
        <v>8860</v>
      </c>
      <c r="G622" s="399" t="s">
        <v>187</v>
      </c>
      <c r="H622" s="464"/>
      <c r="I622" s="156">
        <f t="shared" si="29"/>
        <v>0</v>
      </c>
      <c r="J622" s="464"/>
      <c r="K622" s="156">
        <f t="shared" si="30"/>
        <v>0</v>
      </c>
      <c r="L622" s="157">
        <f t="shared" si="31"/>
        <v>0</v>
      </c>
      <c r="M622" s="397"/>
    </row>
    <row r="623" spans="1:13" s="592" customFormat="1">
      <c r="A623" s="398"/>
      <c r="B623" s="403" t="s">
        <v>1216</v>
      </c>
      <c r="C623" s="402" t="s">
        <v>1217</v>
      </c>
      <c r="D623" s="137"/>
      <c r="E623" s="399"/>
      <c r="F623" s="411">
        <v>850</v>
      </c>
      <c r="G623" s="399" t="s">
        <v>187</v>
      </c>
      <c r="H623" s="464"/>
      <c r="I623" s="156">
        <f t="shared" si="29"/>
        <v>0</v>
      </c>
      <c r="J623" s="464"/>
      <c r="K623" s="156">
        <f t="shared" si="30"/>
        <v>0</v>
      </c>
      <c r="L623" s="157">
        <f t="shared" si="31"/>
        <v>0</v>
      </c>
      <c r="M623" s="397"/>
    </row>
    <row r="624" spans="1:13" s="592" customFormat="1">
      <c r="A624" s="398"/>
      <c r="B624" s="403" t="s">
        <v>1218</v>
      </c>
      <c r="C624" s="402" t="s">
        <v>1219</v>
      </c>
      <c r="D624" s="137"/>
      <c r="E624" s="399"/>
      <c r="F624" s="411">
        <v>170</v>
      </c>
      <c r="G624" s="399" t="s">
        <v>187</v>
      </c>
      <c r="H624" s="464"/>
      <c r="I624" s="156">
        <f t="shared" si="29"/>
        <v>0</v>
      </c>
      <c r="J624" s="464"/>
      <c r="K624" s="156">
        <f t="shared" si="30"/>
        <v>0</v>
      </c>
      <c r="L624" s="157">
        <f t="shared" si="31"/>
        <v>0</v>
      </c>
      <c r="M624" s="397"/>
    </row>
    <row r="625" spans="1:16" s="592" customFormat="1">
      <c r="A625" s="398"/>
      <c r="B625" s="403" t="s">
        <v>1220</v>
      </c>
      <c r="C625" s="402" t="s">
        <v>1221</v>
      </c>
      <c r="D625" s="137"/>
      <c r="E625" s="399"/>
      <c r="F625" s="411">
        <v>160</v>
      </c>
      <c r="G625" s="399" t="s">
        <v>187</v>
      </c>
      <c r="H625" s="464"/>
      <c r="I625" s="156">
        <f t="shared" si="29"/>
        <v>0</v>
      </c>
      <c r="J625" s="464"/>
      <c r="K625" s="156">
        <f t="shared" si="30"/>
        <v>0</v>
      </c>
      <c r="L625" s="157">
        <f t="shared" si="31"/>
        <v>0</v>
      </c>
      <c r="M625" s="397"/>
    </row>
    <row r="626" spans="1:16" s="547" customFormat="1">
      <c r="A626" s="398"/>
      <c r="B626" s="403" t="s">
        <v>1222</v>
      </c>
      <c r="C626" s="402" t="s">
        <v>1223</v>
      </c>
      <c r="D626" s="137"/>
      <c r="E626" s="399"/>
      <c r="F626" s="411">
        <v>1</v>
      </c>
      <c r="G626" s="399" t="s">
        <v>195</v>
      </c>
      <c r="H626" s="428"/>
      <c r="I626" s="156">
        <f t="shared" si="29"/>
        <v>0</v>
      </c>
      <c r="J626" s="428"/>
      <c r="K626" s="156">
        <f t="shared" si="30"/>
        <v>0</v>
      </c>
      <c r="L626" s="157">
        <f t="shared" si="31"/>
        <v>0</v>
      </c>
      <c r="M626" s="397"/>
    </row>
    <row r="627" spans="1:16" s="592" customFormat="1">
      <c r="A627" s="398"/>
      <c r="B627" s="403" t="s">
        <v>1224</v>
      </c>
      <c r="C627" s="402" t="s">
        <v>1225</v>
      </c>
      <c r="D627" s="137"/>
      <c r="E627" s="399"/>
      <c r="F627" s="411">
        <v>1</v>
      </c>
      <c r="G627" s="399" t="s">
        <v>195</v>
      </c>
      <c r="H627" s="464"/>
      <c r="I627" s="156">
        <f t="shared" si="29"/>
        <v>0</v>
      </c>
      <c r="J627" s="464"/>
      <c r="K627" s="156">
        <f t="shared" si="30"/>
        <v>0</v>
      </c>
      <c r="L627" s="157">
        <f t="shared" si="31"/>
        <v>0</v>
      </c>
      <c r="M627" s="397"/>
    </row>
    <row r="628" spans="1:16" s="729" customFormat="1">
      <c r="A628" s="723"/>
      <c r="B628" s="730"/>
      <c r="C628" s="730"/>
      <c r="D628" s="687"/>
      <c r="E628" s="727"/>
      <c r="F628" s="411"/>
      <c r="G628" s="727"/>
      <c r="H628" s="428"/>
      <c r="I628" s="156"/>
      <c r="J628" s="428"/>
      <c r="K628" s="156"/>
      <c r="L628" s="157"/>
      <c r="M628" s="731"/>
    </row>
    <row r="629" spans="1:16" s="590" customFormat="1" ht="23">
      <c r="A629" s="585"/>
      <c r="B629" s="586">
        <v>4.1399999999999997</v>
      </c>
      <c r="C629" s="586" t="s">
        <v>1226</v>
      </c>
      <c r="D629" s="587"/>
      <c r="E629" s="588"/>
      <c r="F629" s="411"/>
      <c r="G629" s="588"/>
      <c r="H629" s="428"/>
      <c r="I629" s="156"/>
      <c r="J629" s="428"/>
      <c r="K629" s="156"/>
      <c r="L629" s="157"/>
      <c r="M629" s="589"/>
    </row>
    <row r="630" spans="1:16" s="547" customFormat="1">
      <c r="A630" s="398"/>
      <c r="B630" s="403" t="s">
        <v>1227</v>
      </c>
      <c r="C630" s="402" t="s">
        <v>1228</v>
      </c>
      <c r="D630" s="137"/>
      <c r="E630" s="399"/>
      <c r="F630" s="411">
        <v>2</v>
      </c>
      <c r="G630" s="399" t="s">
        <v>195</v>
      </c>
      <c r="H630" s="428"/>
      <c r="I630" s="156">
        <f t="shared" si="29"/>
        <v>0</v>
      </c>
      <c r="J630" s="428"/>
      <c r="K630" s="156">
        <f t="shared" si="30"/>
        <v>0</v>
      </c>
      <c r="L630" s="157">
        <f t="shared" si="31"/>
        <v>0</v>
      </c>
      <c r="M630" s="397"/>
      <c r="P630" s="741"/>
    </row>
    <row r="631" spans="1:16" s="547" customFormat="1">
      <c r="A631" s="398"/>
      <c r="B631" s="403" t="s">
        <v>1229</v>
      </c>
      <c r="C631" s="402" t="s">
        <v>1230</v>
      </c>
      <c r="D631" s="137"/>
      <c r="E631" s="399"/>
      <c r="F631" s="411">
        <v>2406</v>
      </c>
      <c r="G631" s="399" t="s">
        <v>187</v>
      </c>
      <c r="H631" s="428"/>
      <c r="I631" s="156">
        <f t="shared" si="29"/>
        <v>0</v>
      </c>
      <c r="J631" s="428"/>
      <c r="K631" s="156">
        <f t="shared" si="30"/>
        <v>0</v>
      </c>
      <c r="L631" s="157">
        <f t="shared" si="31"/>
        <v>0</v>
      </c>
      <c r="M631" s="397"/>
    </row>
    <row r="632" spans="1:16" s="547" customFormat="1">
      <c r="A632" s="398"/>
      <c r="B632" s="403" t="s">
        <v>1231</v>
      </c>
      <c r="C632" s="402" t="s">
        <v>1215</v>
      </c>
      <c r="D632" s="137"/>
      <c r="E632" s="399"/>
      <c r="F632" s="411">
        <v>1650</v>
      </c>
      <c r="G632" s="399" t="s">
        <v>187</v>
      </c>
      <c r="H632" s="428"/>
      <c r="I632" s="156">
        <f t="shared" si="29"/>
        <v>0</v>
      </c>
      <c r="J632" s="428"/>
      <c r="K632" s="156">
        <f t="shared" si="30"/>
        <v>0</v>
      </c>
      <c r="L632" s="157">
        <f t="shared" si="31"/>
        <v>0</v>
      </c>
      <c r="M632" s="397"/>
    </row>
    <row r="633" spans="1:16" s="547" customFormat="1">
      <c r="A633" s="398"/>
      <c r="B633" s="403" t="s">
        <v>1232</v>
      </c>
      <c r="C633" s="402" t="s">
        <v>1217</v>
      </c>
      <c r="D633" s="137"/>
      <c r="E633" s="399"/>
      <c r="F633" s="411">
        <v>1100</v>
      </c>
      <c r="G633" s="399" t="s">
        <v>187</v>
      </c>
      <c r="H633" s="428"/>
      <c r="I633" s="156">
        <f t="shared" si="29"/>
        <v>0</v>
      </c>
      <c r="J633" s="428"/>
      <c r="K633" s="156">
        <f t="shared" si="30"/>
        <v>0</v>
      </c>
      <c r="L633" s="157">
        <f t="shared" si="31"/>
        <v>0</v>
      </c>
      <c r="M633" s="397"/>
    </row>
    <row r="634" spans="1:16" s="547" customFormat="1">
      <c r="A634" s="398"/>
      <c r="B634" s="403" t="s">
        <v>1233</v>
      </c>
      <c r="C634" s="402" t="s">
        <v>1234</v>
      </c>
      <c r="D634" s="137"/>
      <c r="E634" s="399"/>
      <c r="F634" s="411">
        <v>200</v>
      </c>
      <c r="G634" s="399" t="s">
        <v>187</v>
      </c>
      <c r="H634" s="428"/>
      <c r="I634" s="156">
        <f t="shared" si="29"/>
        <v>0</v>
      </c>
      <c r="J634" s="428"/>
      <c r="K634" s="156">
        <f t="shared" si="30"/>
        <v>0</v>
      </c>
      <c r="L634" s="157">
        <f t="shared" si="31"/>
        <v>0</v>
      </c>
      <c r="M634" s="397"/>
    </row>
    <row r="635" spans="1:16" s="547" customFormat="1">
      <c r="A635" s="398"/>
      <c r="B635" s="403" t="s">
        <v>1235</v>
      </c>
      <c r="C635" s="402" t="s">
        <v>1236</v>
      </c>
      <c r="D635" s="137"/>
      <c r="E635" s="399"/>
      <c r="F635" s="411">
        <v>180</v>
      </c>
      <c r="G635" s="399" t="s">
        <v>187</v>
      </c>
      <c r="H635" s="428"/>
      <c r="I635" s="156">
        <f t="shared" si="29"/>
        <v>0</v>
      </c>
      <c r="J635" s="428"/>
      <c r="K635" s="156">
        <f t="shared" si="30"/>
        <v>0</v>
      </c>
      <c r="L635" s="157">
        <f t="shared" si="31"/>
        <v>0</v>
      </c>
      <c r="M635" s="397"/>
    </row>
    <row r="636" spans="1:16" s="547" customFormat="1">
      <c r="A636" s="398"/>
      <c r="B636" s="403" t="s">
        <v>1237</v>
      </c>
      <c r="C636" s="402" t="s">
        <v>1223</v>
      </c>
      <c r="D636" s="137"/>
      <c r="E636" s="399"/>
      <c r="F636" s="411">
        <v>1</v>
      </c>
      <c r="G636" s="399" t="s">
        <v>195</v>
      </c>
      <c r="H636" s="428"/>
      <c r="I636" s="156">
        <f t="shared" si="29"/>
        <v>0</v>
      </c>
      <c r="J636" s="428"/>
      <c r="K636" s="156">
        <f t="shared" si="30"/>
        <v>0</v>
      </c>
      <c r="L636" s="157">
        <f t="shared" si="31"/>
        <v>0</v>
      </c>
      <c r="M636" s="397"/>
    </row>
    <row r="637" spans="1:16" s="729" customFormat="1">
      <c r="A637" s="591"/>
      <c r="B637" s="742"/>
      <c r="C637" s="725"/>
      <c r="D637" s="693"/>
      <c r="E637" s="743"/>
      <c r="F637" s="411"/>
      <c r="G637" s="743"/>
      <c r="H637" s="428"/>
      <c r="I637" s="156"/>
      <c r="J637" s="428"/>
      <c r="K637" s="156"/>
      <c r="L637" s="157"/>
      <c r="M637" s="744"/>
    </row>
    <row r="638" spans="1:16" s="590" customFormat="1" ht="23">
      <c r="A638" s="585"/>
      <c r="B638" s="586">
        <v>4.1500000000000004</v>
      </c>
      <c r="C638" s="586" t="s">
        <v>1238</v>
      </c>
      <c r="D638" s="587"/>
      <c r="E638" s="588"/>
      <c r="F638" s="411"/>
      <c r="G638" s="588"/>
      <c r="H638" s="679"/>
      <c r="I638" s="156"/>
      <c r="J638" s="679"/>
      <c r="K638" s="156"/>
      <c r="L638" s="157"/>
      <c r="M638" s="589"/>
    </row>
    <row r="639" spans="1:16" s="547" customFormat="1">
      <c r="A639" s="398"/>
      <c r="B639" s="403" t="s">
        <v>1239</v>
      </c>
      <c r="C639" s="402" t="s">
        <v>1240</v>
      </c>
      <c r="D639" s="137"/>
      <c r="E639" s="399"/>
      <c r="F639" s="411">
        <v>1</v>
      </c>
      <c r="G639" s="399" t="s">
        <v>111</v>
      </c>
      <c r="H639" s="428"/>
      <c r="I639" s="156">
        <f t="shared" si="29"/>
        <v>0</v>
      </c>
      <c r="J639" s="428"/>
      <c r="K639" s="156">
        <f t="shared" si="30"/>
        <v>0</v>
      </c>
      <c r="L639" s="157">
        <f t="shared" si="31"/>
        <v>0</v>
      </c>
      <c r="M639" s="397"/>
    </row>
    <row r="640" spans="1:16" s="547" customFormat="1">
      <c r="A640" s="398"/>
      <c r="B640" s="403" t="s">
        <v>1241</v>
      </c>
      <c r="C640" s="402" t="s">
        <v>1242</v>
      </c>
      <c r="D640" s="137"/>
      <c r="E640" s="399"/>
      <c r="F640" s="411">
        <v>9</v>
      </c>
      <c r="G640" s="399" t="s">
        <v>195</v>
      </c>
      <c r="H640" s="428"/>
      <c r="I640" s="156">
        <f t="shared" si="29"/>
        <v>0</v>
      </c>
      <c r="J640" s="428"/>
      <c r="K640" s="156">
        <f t="shared" si="30"/>
        <v>0</v>
      </c>
      <c r="L640" s="157">
        <f t="shared" si="31"/>
        <v>0</v>
      </c>
      <c r="M640" s="397"/>
    </row>
    <row r="641" spans="1:13" s="547" customFormat="1">
      <c r="A641" s="398"/>
      <c r="B641" s="403" t="s">
        <v>1243</v>
      </c>
      <c r="C641" s="402" t="s">
        <v>1244</v>
      </c>
      <c r="D641" s="137"/>
      <c r="E641" s="399"/>
      <c r="F641" s="411">
        <v>9</v>
      </c>
      <c r="G641" s="399" t="s">
        <v>195</v>
      </c>
      <c r="H641" s="428"/>
      <c r="I641" s="156">
        <f t="shared" si="29"/>
        <v>0</v>
      </c>
      <c r="J641" s="428"/>
      <c r="K641" s="156">
        <f t="shared" si="30"/>
        <v>0</v>
      </c>
      <c r="L641" s="157">
        <f t="shared" si="31"/>
        <v>0</v>
      </c>
      <c r="M641" s="397"/>
    </row>
    <row r="642" spans="1:13" s="547" customFormat="1">
      <c r="A642" s="398"/>
      <c r="B642" s="403" t="s">
        <v>1245</v>
      </c>
      <c r="C642" s="402" t="s">
        <v>1246</v>
      </c>
      <c r="D642" s="137"/>
      <c r="E642" s="399"/>
      <c r="F642" s="411">
        <v>16</v>
      </c>
      <c r="G642" s="399" t="s">
        <v>195</v>
      </c>
      <c r="H642" s="428"/>
      <c r="I642" s="156">
        <f t="shared" si="29"/>
        <v>0</v>
      </c>
      <c r="J642" s="428"/>
      <c r="K642" s="156">
        <f t="shared" si="30"/>
        <v>0</v>
      </c>
      <c r="L642" s="157">
        <f t="shared" si="31"/>
        <v>0</v>
      </c>
      <c r="M642" s="397"/>
    </row>
    <row r="643" spans="1:13" s="547" customFormat="1">
      <c r="A643" s="398"/>
      <c r="B643" s="403" t="s">
        <v>1247</v>
      </c>
      <c r="C643" s="402" t="s">
        <v>1248</v>
      </c>
      <c r="D643" s="137"/>
      <c r="E643" s="399"/>
      <c r="F643" s="411">
        <v>30</v>
      </c>
      <c r="G643" s="399" t="s">
        <v>195</v>
      </c>
      <c r="H643" s="428"/>
      <c r="I643" s="156">
        <f t="shared" si="29"/>
        <v>0</v>
      </c>
      <c r="J643" s="428"/>
      <c r="K643" s="156">
        <f t="shared" si="30"/>
        <v>0</v>
      </c>
      <c r="L643" s="157">
        <f t="shared" si="31"/>
        <v>0</v>
      </c>
      <c r="M643" s="397"/>
    </row>
    <row r="644" spans="1:13" s="547" customFormat="1">
      <c r="A644" s="398"/>
      <c r="B644" s="403" t="s">
        <v>1249</v>
      </c>
      <c r="C644" s="402" t="s">
        <v>1250</v>
      </c>
      <c r="D644" s="137"/>
      <c r="E644" s="399"/>
      <c r="F644" s="411">
        <v>6</v>
      </c>
      <c r="G644" s="399" t="s">
        <v>195</v>
      </c>
      <c r="H644" s="428"/>
      <c r="I644" s="156">
        <f t="shared" si="29"/>
        <v>0</v>
      </c>
      <c r="J644" s="428"/>
      <c r="K644" s="156">
        <f t="shared" si="30"/>
        <v>0</v>
      </c>
      <c r="L644" s="157">
        <f t="shared" si="31"/>
        <v>0</v>
      </c>
      <c r="M644" s="397"/>
    </row>
    <row r="645" spans="1:13" s="547" customFormat="1">
      <c r="A645" s="398"/>
      <c r="B645" s="403" t="s">
        <v>1251</v>
      </c>
      <c r="C645" s="402" t="s">
        <v>1252</v>
      </c>
      <c r="D645" s="137"/>
      <c r="E645" s="399"/>
      <c r="F645" s="411">
        <v>14</v>
      </c>
      <c r="G645" s="399" t="s">
        <v>195</v>
      </c>
      <c r="H645" s="428"/>
      <c r="I645" s="156">
        <f t="shared" si="29"/>
        <v>0</v>
      </c>
      <c r="J645" s="428"/>
      <c r="K645" s="156">
        <f t="shared" si="30"/>
        <v>0</v>
      </c>
      <c r="L645" s="157">
        <f t="shared" si="31"/>
        <v>0</v>
      </c>
      <c r="M645" s="397"/>
    </row>
    <row r="646" spans="1:13" s="547" customFormat="1">
      <c r="A646" s="398"/>
      <c r="B646" s="403" t="s">
        <v>1253</v>
      </c>
      <c r="C646" s="402" t="s">
        <v>1254</v>
      </c>
      <c r="D646" s="137"/>
      <c r="E646" s="399"/>
      <c r="F646" s="411">
        <v>1</v>
      </c>
      <c r="G646" s="399" t="s">
        <v>195</v>
      </c>
      <c r="H646" s="428"/>
      <c r="I646" s="156">
        <f t="shared" si="29"/>
        <v>0</v>
      </c>
      <c r="J646" s="428"/>
      <c r="K646" s="156">
        <f t="shared" si="30"/>
        <v>0</v>
      </c>
      <c r="L646" s="157">
        <f t="shared" si="31"/>
        <v>0</v>
      </c>
      <c r="M646" s="397"/>
    </row>
    <row r="647" spans="1:13" s="729" customFormat="1">
      <c r="A647" s="591"/>
      <c r="B647" s="742"/>
      <c r="C647" s="725"/>
      <c r="D647" s="693"/>
      <c r="E647" s="743"/>
      <c r="F647" s="411"/>
      <c r="G647" s="743"/>
      <c r="H647" s="428"/>
      <c r="I647" s="156"/>
      <c r="J647" s="428"/>
      <c r="K647" s="156"/>
      <c r="L647" s="157"/>
      <c r="M647" s="744"/>
    </row>
    <row r="648" spans="1:13" s="729" customFormat="1">
      <c r="A648" s="723"/>
      <c r="B648" s="586">
        <v>4.16</v>
      </c>
      <c r="C648" s="739" t="s">
        <v>1255</v>
      </c>
      <c r="D648" s="687"/>
      <c r="E648" s="727"/>
      <c r="F648" s="411"/>
      <c r="G648" s="727"/>
      <c r="H648" s="428"/>
      <c r="I648" s="156"/>
      <c r="J648" s="428"/>
      <c r="K648" s="156"/>
      <c r="L648" s="157"/>
      <c r="M648" s="731"/>
    </row>
    <row r="649" spans="1:13" s="547" customFormat="1">
      <c r="A649" s="398"/>
      <c r="B649" s="403"/>
      <c r="C649" s="402" t="s">
        <v>1256</v>
      </c>
      <c r="D649" s="137"/>
      <c r="E649" s="399"/>
      <c r="F649" s="411"/>
      <c r="G649" s="399"/>
      <c r="H649" s="428"/>
      <c r="I649" s="156"/>
      <c r="J649" s="428"/>
      <c r="K649" s="156"/>
      <c r="L649" s="157"/>
      <c r="M649" s="479"/>
    </row>
    <row r="650" spans="1:13" s="547" customFormat="1">
      <c r="A650" s="398"/>
      <c r="B650" s="403" t="s">
        <v>1257</v>
      </c>
      <c r="C650" s="402" t="s">
        <v>1258</v>
      </c>
      <c r="D650" s="137"/>
      <c r="E650" s="399"/>
      <c r="F650" s="411">
        <v>1</v>
      </c>
      <c r="G650" s="399" t="s">
        <v>195</v>
      </c>
      <c r="H650" s="464"/>
      <c r="I650" s="156">
        <f t="shared" si="29"/>
        <v>0</v>
      </c>
      <c r="J650" s="680"/>
      <c r="K650" s="156">
        <f t="shared" si="30"/>
        <v>0</v>
      </c>
      <c r="L650" s="157">
        <f t="shared" si="31"/>
        <v>0</v>
      </c>
      <c r="M650" s="397"/>
    </row>
    <row r="651" spans="1:13" s="547" customFormat="1">
      <c r="A651" s="398"/>
      <c r="B651" s="403" t="s">
        <v>1259</v>
      </c>
      <c r="C651" s="402" t="s">
        <v>1260</v>
      </c>
      <c r="D651" s="137"/>
      <c r="E651" s="399"/>
      <c r="F651" s="411">
        <v>2</v>
      </c>
      <c r="G651" s="399" t="s">
        <v>195</v>
      </c>
      <c r="H651" s="464"/>
      <c r="I651" s="156">
        <f t="shared" si="29"/>
        <v>0</v>
      </c>
      <c r="J651" s="680"/>
      <c r="K651" s="156">
        <f t="shared" si="30"/>
        <v>0</v>
      </c>
      <c r="L651" s="157">
        <f t="shared" si="31"/>
        <v>0</v>
      </c>
      <c r="M651" s="397"/>
    </row>
    <row r="652" spans="1:13" s="547" customFormat="1">
      <c r="A652" s="398"/>
      <c r="B652" s="403" t="s">
        <v>1261</v>
      </c>
      <c r="C652" s="402" t="s">
        <v>1262</v>
      </c>
      <c r="D652" s="137"/>
      <c r="E652" s="399"/>
      <c r="F652" s="411">
        <v>3</v>
      </c>
      <c r="G652" s="399" t="s">
        <v>195</v>
      </c>
      <c r="H652" s="464"/>
      <c r="I652" s="156">
        <f t="shared" si="29"/>
        <v>0</v>
      </c>
      <c r="J652" s="680"/>
      <c r="K652" s="156">
        <f t="shared" si="30"/>
        <v>0</v>
      </c>
      <c r="L652" s="157">
        <f t="shared" si="31"/>
        <v>0</v>
      </c>
      <c r="M652" s="397"/>
    </row>
    <row r="653" spans="1:13" s="547" customFormat="1">
      <c r="A653" s="398"/>
      <c r="B653" s="403" t="s">
        <v>1263</v>
      </c>
      <c r="C653" s="402" t="s">
        <v>1264</v>
      </c>
      <c r="D653" s="137"/>
      <c r="E653" s="399"/>
      <c r="F653" s="411">
        <v>1</v>
      </c>
      <c r="G653" s="399" t="s">
        <v>195</v>
      </c>
      <c r="H653" s="464"/>
      <c r="I653" s="156">
        <f t="shared" si="29"/>
        <v>0</v>
      </c>
      <c r="J653" s="464"/>
      <c r="K653" s="156">
        <f t="shared" si="30"/>
        <v>0</v>
      </c>
      <c r="L653" s="157">
        <f t="shared" si="31"/>
        <v>0</v>
      </c>
      <c r="M653" s="397"/>
    </row>
    <row r="654" spans="1:13" s="547" customFormat="1">
      <c r="A654" s="398"/>
      <c r="B654" s="403" t="s">
        <v>1265</v>
      </c>
      <c r="C654" s="402" t="s">
        <v>1266</v>
      </c>
      <c r="D654" s="137"/>
      <c r="E654" s="399"/>
      <c r="F654" s="411">
        <v>1</v>
      </c>
      <c r="G654" s="399" t="s">
        <v>195</v>
      </c>
      <c r="H654" s="464"/>
      <c r="I654" s="156">
        <f t="shared" ref="I654:I717" si="32">H654*F654</f>
        <v>0</v>
      </c>
      <c r="J654" s="680"/>
      <c r="K654" s="156">
        <f t="shared" si="30"/>
        <v>0</v>
      </c>
      <c r="L654" s="157">
        <f t="shared" si="31"/>
        <v>0</v>
      </c>
      <c r="M654" s="397"/>
    </row>
    <row r="655" spans="1:13" s="547" customFormat="1">
      <c r="A655" s="398"/>
      <c r="B655" s="403" t="s">
        <v>1267</v>
      </c>
      <c r="C655" s="402" t="s">
        <v>1268</v>
      </c>
      <c r="D655" s="137"/>
      <c r="E655" s="399"/>
      <c r="F655" s="411">
        <v>292</v>
      </c>
      <c r="G655" s="399" t="s">
        <v>195</v>
      </c>
      <c r="H655" s="464"/>
      <c r="I655" s="156">
        <f t="shared" si="32"/>
        <v>0</v>
      </c>
      <c r="J655" s="680"/>
      <c r="K655" s="156">
        <f t="shared" si="30"/>
        <v>0</v>
      </c>
      <c r="L655" s="157">
        <f t="shared" si="31"/>
        <v>0</v>
      </c>
      <c r="M655" s="397"/>
    </row>
    <row r="656" spans="1:13" s="547" customFormat="1">
      <c r="A656" s="398"/>
      <c r="B656" s="403" t="s">
        <v>1269</v>
      </c>
      <c r="C656" s="402" t="s">
        <v>1270</v>
      </c>
      <c r="D656" s="137"/>
      <c r="E656" s="399"/>
      <c r="F656" s="411">
        <v>4</v>
      </c>
      <c r="G656" s="399" t="s">
        <v>195</v>
      </c>
      <c r="H656" s="680"/>
      <c r="I656" s="156">
        <f t="shared" si="32"/>
        <v>0</v>
      </c>
      <c r="J656" s="680"/>
      <c r="K656" s="156">
        <f t="shared" ref="K656:K719" si="33">F656*J656</f>
        <v>0</v>
      </c>
      <c r="L656" s="157">
        <f t="shared" si="31"/>
        <v>0</v>
      </c>
      <c r="M656" s="397"/>
    </row>
    <row r="657" spans="1:13" s="547" customFormat="1">
      <c r="A657" s="398"/>
      <c r="B657" s="403" t="s">
        <v>1271</v>
      </c>
      <c r="C657" s="402" t="s">
        <v>1272</v>
      </c>
      <c r="D657" s="137"/>
      <c r="E657" s="399"/>
      <c r="F657" s="411">
        <v>12</v>
      </c>
      <c r="G657" s="399" t="s">
        <v>195</v>
      </c>
      <c r="H657" s="680"/>
      <c r="I657" s="156">
        <f t="shared" si="32"/>
        <v>0</v>
      </c>
      <c r="J657" s="680"/>
      <c r="K657" s="156">
        <f t="shared" si="33"/>
        <v>0</v>
      </c>
      <c r="L657" s="157">
        <f t="shared" ref="L657:L719" si="34">I657+K657</f>
        <v>0</v>
      </c>
      <c r="M657" s="397"/>
    </row>
    <row r="658" spans="1:13" s="547" customFormat="1">
      <c r="A658" s="398"/>
      <c r="B658" s="403" t="s">
        <v>1273</v>
      </c>
      <c r="C658" s="402" t="s">
        <v>1274</v>
      </c>
      <c r="D658" s="137"/>
      <c r="E658" s="399"/>
      <c r="F658" s="411">
        <v>6</v>
      </c>
      <c r="G658" s="399" t="s">
        <v>195</v>
      </c>
      <c r="H658" s="680"/>
      <c r="I658" s="156">
        <f t="shared" si="32"/>
        <v>0</v>
      </c>
      <c r="J658" s="680"/>
      <c r="K658" s="156">
        <f t="shared" si="33"/>
        <v>0</v>
      </c>
      <c r="L658" s="157">
        <f t="shared" si="34"/>
        <v>0</v>
      </c>
      <c r="M658" s="397"/>
    </row>
    <row r="659" spans="1:13" s="547" customFormat="1">
      <c r="A659" s="398"/>
      <c r="B659" s="403" t="s">
        <v>1275</v>
      </c>
      <c r="C659" s="402" t="s">
        <v>1276</v>
      </c>
      <c r="D659" s="137"/>
      <c r="E659" s="399"/>
      <c r="F659" s="411">
        <v>1</v>
      </c>
      <c r="G659" s="399" t="s">
        <v>195</v>
      </c>
      <c r="H659" s="464"/>
      <c r="I659" s="156">
        <f t="shared" si="32"/>
        <v>0</v>
      </c>
      <c r="J659" s="680"/>
      <c r="K659" s="156">
        <f t="shared" si="33"/>
        <v>0</v>
      </c>
      <c r="L659" s="157">
        <f t="shared" si="34"/>
        <v>0</v>
      </c>
      <c r="M659" s="397"/>
    </row>
    <row r="660" spans="1:13" s="547" customFormat="1">
      <c r="A660" s="398"/>
      <c r="B660" s="403" t="s">
        <v>1277</v>
      </c>
      <c r="C660" s="402" t="s">
        <v>1278</v>
      </c>
      <c r="D660" s="137"/>
      <c r="E660" s="399"/>
      <c r="F660" s="411">
        <v>1</v>
      </c>
      <c r="G660" s="399" t="s">
        <v>195</v>
      </c>
      <c r="H660" s="464"/>
      <c r="I660" s="156">
        <f t="shared" si="32"/>
        <v>0</v>
      </c>
      <c r="J660" s="680"/>
      <c r="K660" s="156">
        <f t="shared" si="33"/>
        <v>0</v>
      </c>
      <c r="L660" s="157">
        <f t="shared" si="34"/>
        <v>0</v>
      </c>
      <c r="M660" s="397"/>
    </row>
    <row r="661" spans="1:13" s="547" customFormat="1">
      <c r="A661" s="398"/>
      <c r="B661" s="403" t="s">
        <v>1279</v>
      </c>
      <c r="C661" s="402" t="s">
        <v>1280</v>
      </c>
      <c r="D661" s="137"/>
      <c r="E661" s="399"/>
      <c r="F661" s="411">
        <v>4199</v>
      </c>
      <c r="G661" s="399" t="s">
        <v>187</v>
      </c>
      <c r="H661" s="680"/>
      <c r="I661" s="156">
        <f t="shared" si="32"/>
        <v>0</v>
      </c>
      <c r="J661" s="680"/>
      <c r="K661" s="156">
        <f t="shared" si="33"/>
        <v>0</v>
      </c>
      <c r="L661" s="157">
        <f t="shared" si="34"/>
        <v>0</v>
      </c>
      <c r="M661" s="397"/>
    </row>
    <row r="662" spans="1:13" s="547" customFormat="1">
      <c r="A662" s="398"/>
      <c r="B662" s="403" t="s">
        <v>1281</v>
      </c>
      <c r="C662" s="402" t="s">
        <v>1282</v>
      </c>
      <c r="D662" s="137"/>
      <c r="E662" s="399"/>
      <c r="F662" s="411"/>
      <c r="G662" s="745"/>
      <c r="H662" s="428"/>
      <c r="I662" s="156"/>
      <c r="J662" s="428"/>
      <c r="K662" s="156"/>
      <c r="L662" s="157"/>
      <c r="M662" s="479"/>
    </row>
    <row r="663" spans="1:13" s="547" customFormat="1">
      <c r="A663" s="398"/>
      <c r="B663" s="403"/>
      <c r="C663" s="402" t="s">
        <v>1283</v>
      </c>
      <c r="D663" s="137"/>
      <c r="E663" s="399"/>
      <c r="F663" s="411">
        <v>160</v>
      </c>
      <c r="G663" s="399" t="s">
        <v>187</v>
      </c>
      <c r="H663" s="428"/>
      <c r="I663" s="156">
        <f t="shared" si="32"/>
        <v>0</v>
      </c>
      <c r="J663" s="428"/>
      <c r="K663" s="156">
        <f t="shared" si="33"/>
        <v>0</v>
      </c>
      <c r="L663" s="157">
        <f t="shared" si="34"/>
        <v>0</v>
      </c>
      <c r="M663" s="397"/>
    </row>
    <row r="664" spans="1:13" s="547" customFormat="1">
      <c r="A664" s="398"/>
      <c r="B664" s="403" t="s">
        <v>1284</v>
      </c>
      <c r="C664" s="402" t="s">
        <v>1285</v>
      </c>
      <c r="D664" s="137"/>
      <c r="E664" s="399"/>
      <c r="F664" s="411"/>
      <c r="G664" s="745"/>
      <c r="H664" s="428"/>
      <c r="I664" s="156"/>
      <c r="J664" s="428"/>
      <c r="K664" s="156"/>
      <c r="L664" s="157"/>
      <c r="M664" s="479"/>
    </row>
    <row r="665" spans="1:13" s="547" customFormat="1">
      <c r="A665" s="398"/>
      <c r="B665" s="403"/>
      <c r="C665" s="402" t="s">
        <v>1286</v>
      </c>
      <c r="D665" s="137"/>
      <c r="E665" s="399"/>
      <c r="F665" s="411">
        <v>856</v>
      </c>
      <c r="G665" s="399" t="s">
        <v>187</v>
      </c>
      <c r="H665" s="428"/>
      <c r="I665" s="156">
        <f t="shared" si="32"/>
        <v>0</v>
      </c>
      <c r="J665" s="428"/>
      <c r="K665" s="156">
        <f t="shared" si="33"/>
        <v>0</v>
      </c>
      <c r="L665" s="157">
        <f t="shared" si="34"/>
        <v>0</v>
      </c>
      <c r="M665" s="397"/>
    </row>
    <row r="666" spans="1:13" s="547" customFormat="1">
      <c r="A666" s="398"/>
      <c r="B666" s="403"/>
      <c r="C666" s="402" t="s">
        <v>1287</v>
      </c>
      <c r="D666" s="137"/>
      <c r="E666" s="399"/>
      <c r="F666" s="411">
        <v>3268</v>
      </c>
      <c r="G666" s="399" t="s">
        <v>187</v>
      </c>
      <c r="H666" s="428"/>
      <c r="I666" s="156">
        <f t="shared" si="32"/>
        <v>0</v>
      </c>
      <c r="J666" s="428"/>
      <c r="K666" s="156">
        <f t="shared" si="33"/>
        <v>0</v>
      </c>
      <c r="L666" s="157">
        <f t="shared" si="34"/>
        <v>0</v>
      </c>
      <c r="M666" s="397"/>
    </row>
    <row r="667" spans="1:13" s="547" customFormat="1">
      <c r="A667" s="398"/>
      <c r="B667" s="403" t="s">
        <v>1288</v>
      </c>
      <c r="C667" s="402" t="s">
        <v>1223</v>
      </c>
      <c r="D667" s="137"/>
      <c r="E667" s="399"/>
      <c r="F667" s="411">
        <v>1</v>
      </c>
      <c r="G667" s="399" t="s">
        <v>195</v>
      </c>
      <c r="H667" s="428"/>
      <c r="I667" s="156">
        <f t="shared" si="32"/>
        <v>0</v>
      </c>
      <c r="J667" s="428"/>
      <c r="K667" s="156">
        <f t="shared" si="33"/>
        <v>0</v>
      </c>
      <c r="L667" s="157">
        <f t="shared" si="34"/>
        <v>0</v>
      </c>
      <c r="M667" s="397"/>
    </row>
    <row r="668" spans="1:13" s="547" customFormat="1">
      <c r="A668" s="398"/>
      <c r="B668" s="403"/>
      <c r="C668" s="402"/>
      <c r="D668" s="137"/>
      <c r="E668" s="399"/>
      <c r="F668" s="411"/>
      <c r="G668" s="399"/>
      <c r="H668" s="428"/>
      <c r="I668" s="156"/>
      <c r="J668" s="428"/>
      <c r="K668" s="156"/>
      <c r="L668" s="157"/>
      <c r="M668" s="413"/>
    </row>
    <row r="669" spans="1:13" s="590" customFormat="1" ht="23">
      <c r="A669" s="585"/>
      <c r="B669" s="586">
        <v>4.17</v>
      </c>
      <c r="C669" s="586" t="s">
        <v>1289</v>
      </c>
      <c r="D669" s="587"/>
      <c r="E669" s="588"/>
      <c r="F669" s="411"/>
      <c r="G669" s="588"/>
      <c r="H669" s="679"/>
      <c r="I669" s="156"/>
      <c r="J669" s="679"/>
      <c r="K669" s="156"/>
      <c r="L669" s="157"/>
      <c r="M669" s="589"/>
    </row>
    <row r="670" spans="1:13" s="547" customFormat="1">
      <c r="A670" s="398"/>
      <c r="B670" s="403" t="s">
        <v>1290</v>
      </c>
      <c r="C670" s="402" t="s">
        <v>1291</v>
      </c>
      <c r="D670" s="137"/>
      <c r="E670" s="399"/>
      <c r="F670" s="411">
        <v>8</v>
      </c>
      <c r="G670" s="399" t="s">
        <v>195</v>
      </c>
      <c r="H670" s="428"/>
      <c r="I670" s="156">
        <f t="shared" si="32"/>
        <v>0</v>
      </c>
      <c r="J670" s="428"/>
      <c r="K670" s="156">
        <f t="shared" si="33"/>
        <v>0</v>
      </c>
      <c r="L670" s="157">
        <f t="shared" si="34"/>
        <v>0</v>
      </c>
      <c r="M670" s="397"/>
    </row>
    <row r="671" spans="1:13" s="547" customFormat="1">
      <c r="A671" s="398"/>
      <c r="B671" s="403" t="s">
        <v>1292</v>
      </c>
      <c r="C671" s="402" t="s">
        <v>1293</v>
      </c>
      <c r="D671" s="137"/>
      <c r="E671" s="399"/>
      <c r="F671" s="411">
        <v>1</v>
      </c>
      <c r="G671" s="399" t="s">
        <v>111</v>
      </c>
      <c r="H671" s="428"/>
      <c r="I671" s="156">
        <f t="shared" si="32"/>
        <v>0</v>
      </c>
      <c r="J671" s="428"/>
      <c r="K671" s="156">
        <f t="shared" si="33"/>
        <v>0</v>
      </c>
      <c r="L671" s="157">
        <f t="shared" si="34"/>
        <v>0</v>
      </c>
      <c r="M671" s="397"/>
    </row>
    <row r="672" spans="1:13" s="547" customFormat="1">
      <c r="A672" s="398"/>
      <c r="B672" s="403"/>
      <c r="C672" s="402"/>
      <c r="D672" s="137"/>
      <c r="E672" s="399"/>
      <c r="F672" s="411"/>
      <c r="G672" s="399"/>
      <c r="H672" s="428"/>
      <c r="I672" s="156"/>
      <c r="J672" s="428"/>
      <c r="K672" s="156"/>
      <c r="L672" s="157"/>
      <c r="M672" s="413"/>
    </row>
    <row r="673" spans="1:13" s="547" customFormat="1">
      <c r="A673" s="398"/>
      <c r="B673" s="586">
        <v>4.18</v>
      </c>
      <c r="C673" s="739" t="s">
        <v>1294</v>
      </c>
      <c r="D673" s="137"/>
      <c r="E673" s="399"/>
      <c r="F673" s="411"/>
      <c r="G673" s="399"/>
      <c r="H673" s="428"/>
      <c r="I673" s="156"/>
      <c r="J673" s="428"/>
      <c r="K673" s="156"/>
      <c r="L673" s="157"/>
      <c r="M673" s="479"/>
    </row>
    <row r="674" spans="1:13" s="547" customFormat="1">
      <c r="A674" s="398"/>
      <c r="B674" s="403" t="s">
        <v>1295</v>
      </c>
      <c r="C674" s="402" t="s">
        <v>1296</v>
      </c>
      <c r="D674" s="137"/>
      <c r="E674" s="399"/>
      <c r="F674" s="411"/>
      <c r="G674" s="399"/>
      <c r="H674" s="428"/>
      <c r="I674" s="156"/>
      <c r="J674" s="428"/>
      <c r="K674" s="156"/>
      <c r="L674" s="157"/>
      <c r="M674" s="479"/>
    </row>
    <row r="675" spans="1:13" s="547" customFormat="1">
      <c r="A675" s="398"/>
      <c r="B675" s="403"/>
      <c r="C675" s="402" t="s">
        <v>1297</v>
      </c>
      <c r="D675" s="137"/>
      <c r="E675" s="399"/>
      <c r="F675" s="411">
        <v>720</v>
      </c>
      <c r="G675" s="399" t="s">
        <v>1298</v>
      </c>
      <c r="H675" s="411"/>
      <c r="I675" s="156">
        <f t="shared" si="32"/>
        <v>0</v>
      </c>
      <c r="J675" s="411"/>
      <c r="K675" s="156">
        <f t="shared" si="33"/>
        <v>0</v>
      </c>
      <c r="L675" s="157">
        <f t="shared" si="34"/>
        <v>0</v>
      </c>
      <c r="M675" s="397"/>
    </row>
    <row r="676" spans="1:13" s="547" customFormat="1">
      <c r="A676" s="398"/>
      <c r="B676" s="403"/>
      <c r="C676" s="402" t="s">
        <v>1299</v>
      </c>
      <c r="D676" s="137"/>
      <c r="E676" s="399"/>
      <c r="F676" s="411">
        <v>28</v>
      </c>
      <c r="G676" s="399" t="s">
        <v>195</v>
      </c>
      <c r="H676" s="411"/>
      <c r="I676" s="156">
        <f t="shared" si="32"/>
        <v>0</v>
      </c>
      <c r="J676" s="411"/>
      <c r="K676" s="156">
        <f t="shared" si="33"/>
        <v>0</v>
      </c>
      <c r="L676" s="157">
        <f t="shared" si="34"/>
        <v>0</v>
      </c>
      <c r="M676" s="397"/>
    </row>
    <row r="677" spans="1:13" s="547" customFormat="1">
      <c r="A677" s="398"/>
      <c r="B677" s="403"/>
      <c r="C677" s="402" t="s">
        <v>1300</v>
      </c>
      <c r="D677" s="137"/>
      <c r="E677" s="399"/>
      <c r="F677" s="411">
        <v>1</v>
      </c>
      <c r="G677" s="399" t="s">
        <v>195</v>
      </c>
      <c r="H677" s="411"/>
      <c r="I677" s="156">
        <f t="shared" si="32"/>
        <v>0</v>
      </c>
      <c r="J677" s="411"/>
      <c r="K677" s="156">
        <f t="shared" si="33"/>
        <v>0</v>
      </c>
      <c r="L677" s="157">
        <f t="shared" si="34"/>
        <v>0</v>
      </c>
      <c r="M677" s="397"/>
    </row>
    <row r="678" spans="1:13" s="547" customFormat="1">
      <c r="A678" s="398"/>
      <c r="B678" s="403"/>
      <c r="C678" s="402" t="s">
        <v>1301</v>
      </c>
      <c r="D678" s="137"/>
      <c r="E678" s="399"/>
      <c r="F678" s="411">
        <v>1</v>
      </c>
      <c r="G678" s="399" t="s">
        <v>195</v>
      </c>
      <c r="H678" s="411"/>
      <c r="I678" s="156">
        <f t="shared" si="32"/>
        <v>0</v>
      </c>
      <c r="J678" s="411"/>
      <c r="K678" s="156">
        <f t="shared" si="33"/>
        <v>0</v>
      </c>
      <c r="L678" s="157">
        <f t="shared" si="34"/>
        <v>0</v>
      </c>
      <c r="M678" s="397"/>
    </row>
    <row r="679" spans="1:13" s="547" customFormat="1">
      <c r="A679" s="398"/>
      <c r="B679" s="403"/>
      <c r="C679" s="402" t="s">
        <v>1302</v>
      </c>
      <c r="D679" s="137"/>
      <c r="E679" s="399"/>
      <c r="F679" s="411">
        <v>1</v>
      </c>
      <c r="G679" s="399" t="s">
        <v>111</v>
      </c>
      <c r="H679" s="411"/>
      <c r="I679" s="156">
        <f t="shared" si="32"/>
        <v>0</v>
      </c>
      <c r="J679" s="411"/>
      <c r="K679" s="156">
        <f t="shared" si="33"/>
        <v>0</v>
      </c>
      <c r="L679" s="157">
        <f t="shared" si="34"/>
        <v>0</v>
      </c>
      <c r="M679" s="397"/>
    </row>
    <row r="680" spans="1:13" s="547" customFormat="1">
      <c r="A680" s="398"/>
      <c r="B680" s="403" t="s">
        <v>1303</v>
      </c>
      <c r="C680" s="402" t="s">
        <v>1304</v>
      </c>
      <c r="D680" s="137"/>
      <c r="E680" s="399"/>
      <c r="F680" s="411"/>
      <c r="G680" s="399"/>
      <c r="H680" s="411"/>
      <c r="I680" s="156"/>
      <c r="J680" s="411"/>
      <c r="K680" s="156"/>
      <c r="L680" s="157"/>
      <c r="M680" s="479"/>
    </row>
    <row r="681" spans="1:13" s="547" customFormat="1">
      <c r="A681" s="398"/>
      <c r="B681" s="403"/>
      <c r="C681" s="402" t="s">
        <v>1305</v>
      </c>
      <c r="D681" s="137"/>
      <c r="E681" s="399"/>
      <c r="F681" s="411">
        <v>4</v>
      </c>
      <c r="G681" s="399" t="s">
        <v>1306</v>
      </c>
      <c r="H681" s="411"/>
      <c r="I681" s="156">
        <f t="shared" si="32"/>
        <v>0</v>
      </c>
      <c r="J681" s="411"/>
      <c r="K681" s="156">
        <f t="shared" si="33"/>
        <v>0</v>
      </c>
      <c r="L681" s="157">
        <f t="shared" si="34"/>
        <v>0</v>
      </c>
      <c r="M681" s="397"/>
    </row>
    <row r="682" spans="1:13" s="547" customFormat="1">
      <c r="A682" s="398"/>
      <c r="B682" s="403"/>
      <c r="C682" s="402" t="s">
        <v>1307</v>
      </c>
      <c r="D682" s="137"/>
      <c r="E682" s="399"/>
      <c r="F682" s="411">
        <v>1</v>
      </c>
      <c r="G682" s="399" t="s">
        <v>195</v>
      </c>
      <c r="H682" s="411"/>
      <c r="I682" s="156">
        <f t="shared" si="32"/>
        <v>0</v>
      </c>
      <c r="J682" s="411"/>
      <c r="K682" s="156">
        <f t="shared" si="33"/>
        <v>0</v>
      </c>
      <c r="L682" s="157">
        <f t="shared" si="34"/>
        <v>0</v>
      </c>
      <c r="M682" s="397"/>
    </row>
    <row r="683" spans="1:13" s="547" customFormat="1">
      <c r="A683" s="398"/>
      <c r="B683" s="403"/>
      <c r="C683" s="402" t="s">
        <v>1308</v>
      </c>
      <c r="D683" s="137"/>
      <c r="E683" s="399"/>
      <c r="F683" s="411">
        <v>1</v>
      </c>
      <c r="G683" s="399" t="s">
        <v>195</v>
      </c>
      <c r="H683" s="411"/>
      <c r="I683" s="156">
        <f t="shared" si="32"/>
        <v>0</v>
      </c>
      <c r="J683" s="411"/>
      <c r="K683" s="156">
        <f t="shared" si="33"/>
        <v>0</v>
      </c>
      <c r="L683" s="157">
        <f t="shared" si="34"/>
        <v>0</v>
      </c>
      <c r="M683" s="397"/>
    </row>
    <row r="684" spans="1:13" s="547" customFormat="1">
      <c r="A684" s="398"/>
      <c r="B684" s="403"/>
      <c r="C684" s="402" t="s">
        <v>1309</v>
      </c>
      <c r="D684" s="137"/>
      <c r="E684" s="399"/>
      <c r="F684" s="411">
        <v>1</v>
      </c>
      <c r="G684" s="399" t="s">
        <v>111</v>
      </c>
      <c r="H684" s="411"/>
      <c r="I684" s="156">
        <f t="shared" si="32"/>
        <v>0</v>
      </c>
      <c r="J684" s="411"/>
      <c r="K684" s="156">
        <f t="shared" si="33"/>
        <v>0</v>
      </c>
      <c r="L684" s="157">
        <f t="shared" si="34"/>
        <v>0</v>
      </c>
      <c r="M684" s="397"/>
    </row>
    <row r="685" spans="1:13" s="547" customFormat="1">
      <c r="A685" s="398"/>
      <c r="B685" s="403" t="s">
        <v>1310</v>
      </c>
      <c r="C685" s="402" t="s">
        <v>1311</v>
      </c>
      <c r="D685" s="137"/>
      <c r="E685" s="399"/>
      <c r="F685" s="411"/>
      <c r="G685" s="399"/>
      <c r="H685" s="411"/>
      <c r="I685" s="156"/>
      <c r="J685" s="411"/>
      <c r="K685" s="156"/>
      <c r="L685" s="157"/>
      <c r="M685" s="479"/>
    </row>
    <row r="686" spans="1:13" s="547" customFormat="1">
      <c r="A686" s="398"/>
      <c r="B686" s="403"/>
      <c r="C686" s="402" t="s">
        <v>1312</v>
      </c>
      <c r="D686" s="137"/>
      <c r="E686" s="399"/>
      <c r="F686" s="411">
        <v>1</v>
      </c>
      <c r="G686" s="399" t="s">
        <v>195</v>
      </c>
      <c r="H686" s="411"/>
      <c r="I686" s="156">
        <f t="shared" si="32"/>
        <v>0</v>
      </c>
      <c r="J686" s="411"/>
      <c r="K686" s="156">
        <f t="shared" si="33"/>
        <v>0</v>
      </c>
      <c r="L686" s="157">
        <f t="shared" si="34"/>
        <v>0</v>
      </c>
      <c r="M686" s="397"/>
    </row>
    <row r="687" spans="1:13" s="547" customFormat="1">
      <c r="A687" s="398"/>
      <c r="B687" s="403"/>
      <c r="C687" s="402" t="s">
        <v>1313</v>
      </c>
      <c r="D687" s="137"/>
      <c r="E687" s="399"/>
      <c r="F687" s="411"/>
      <c r="G687" s="399"/>
      <c r="H687" s="411"/>
      <c r="I687" s="156"/>
      <c r="J687" s="411"/>
      <c r="K687" s="156"/>
      <c r="L687" s="157"/>
      <c r="M687" s="479"/>
    </row>
    <row r="688" spans="1:13" s="547" customFormat="1">
      <c r="A688" s="398"/>
      <c r="B688" s="403"/>
      <c r="C688" s="402" t="s">
        <v>1314</v>
      </c>
      <c r="D688" s="137"/>
      <c r="E688" s="399"/>
      <c r="F688" s="411"/>
      <c r="G688" s="399"/>
      <c r="H688" s="411"/>
      <c r="I688" s="156"/>
      <c r="J688" s="411"/>
      <c r="K688" s="156"/>
      <c r="L688" s="157"/>
      <c r="M688" s="479"/>
    </row>
    <row r="689" spans="1:13" s="547" customFormat="1">
      <c r="A689" s="398"/>
      <c r="B689" s="403"/>
      <c r="C689" s="402" t="s">
        <v>1315</v>
      </c>
      <c r="D689" s="137"/>
      <c r="E689" s="399"/>
      <c r="F689" s="411"/>
      <c r="G689" s="399"/>
      <c r="H689" s="411"/>
      <c r="I689" s="156"/>
      <c r="J689" s="411"/>
      <c r="K689" s="156"/>
      <c r="L689" s="157"/>
      <c r="M689" s="479"/>
    </row>
    <row r="690" spans="1:13" s="547" customFormat="1">
      <c r="A690" s="398"/>
      <c r="B690" s="403"/>
      <c r="C690" s="402" t="s">
        <v>1309</v>
      </c>
      <c r="D690" s="137"/>
      <c r="E690" s="399"/>
      <c r="F690" s="411">
        <v>1</v>
      </c>
      <c r="G690" s="399" t="s">
        <v>111</v>
      </c>
      <c r="H690" s="411"/>
      <c r="I690" s="156">
        <f t="shared" si="32"/>
        <v>0</v>
      </c>
      <c r="J690" s="411"/>
      <c r="K690" s="156">
        <f t="shared" si="33"/>
        <v>0</v>
      </c>
      <c r="L690" s="157">
        <f t="shared" si="34"/>
        <v>0</v>
      </c>
      <c r="M690" s="397"/>
    </row>
    <row r="691" spans="1:13" s="547" customFormat="1">
      <c r="A691" s="398"/>
      <c r="B691" s="403" t="s">
        <v>1316</v>
      </c>
      <c r="C691" s="402" t="s">
        <v>1317</v>
      </c>
      <c r="D691" s="137"/>
      <c r="E691" s="399"/>
      <c r="F691" s="411"/>
      <c r="G691" s="399"/>
      <c r="H691" s="411"/>
      <c r="I691" s="156"/>
      <c r="J691" s="411"/>
      <c r="K691" s="156"/>
      <c r="L691" s="157"/>
      <c r="M691" s="479"/>
    </row>
    <row r="692" spans="1:13" s="547" customFormat="1">
      <c r="A692" s="398"/>
      <c r="B692" s="403"/>
      <c r="C692" s="402" t="s">
        <v>1318</v>
      </c>
      <c r="D692" s="137"/>
      <c r="E692" s="399"/>
      <c r="F692" s="411">
        <v>4980</v>
      </c>
      <c r="G692" s="399" t="s">
        <v>187</v>
      </c>
      <c r="H692" s="411"/>
      <c r="I692" s="156">
        <f t="shared" si="32"/>
        <v>0</v>
      </c>
      <c r="J692" s="411"/>
      <c r="K692" s="156">
        <f t="shared" si="33"/>
        <v>0</v>
      </c>
      <c r="L692" s="157">
        <f t="shared" si="34"/>
        <v>0</v>
      </c>
      <c r="M692" s="397"/>
    </row>
    <row r="693" spans="1:13" s="547" customFormat="1">
      <c r="A693" s="398"/>
      <c r="B693" s="403"/>
      <c r="C693" s="402" t="s">
        <v>1319</v>
      </c>
      <c r="D693" s="137"/>
      <c r="E693" s="399"/>
      <c r="F693" s="411">
        <v>120</v>
      </c>
      <c r="G693" s="399" t="s">
        <v>195</v>
      </c>
      <c r="H693" s="411"/>
      <c r="I693" s="156">
        <f t="shared" si="32"/>
        <v>0</v>
      </c>
      <c r="J693" s="411"/>
      <c r="K693" s="156">
        <f t="shared" si="33"/>
        <v>0</v>
      </c>
      <c r="L693" s="157">
        <f t="shared" si="34"/>
        <v>0</v>
      </c>
      <c r="M693" s="397"/>
    </row>
    <row r="694" spans="1:13" s="547" customFormat="1">
      <c r="A694" s="398"/>
      <c r="B694" s="403"/>
      <c r="C694" s="402" t="s">
        <v>1320</v>
      </c>
      <c r="D694" s="137"/>
      <c r="E694" s="399"/>
      <c r="F694" s="411">
        <v>35</v>
      </c>
      <c r="G694" s="399" t="s">
        <v>187</v>
      </c>
      <c r="H694" s="411"/>
      <c r="I694" s="156">
        <f t="shared" si="32"/>
        <v>0</v>
      </c>
      <c r="J694" s="411"/>
      <c r="K694" s="156">
        <f t="shared" si="33"/>
        <v>0</v>
      </c>
      <c r="L694" s="157">
        <f t="shared" si="34"/>
        <v>0</v>
      </c>
      <c r="M694" s="397"/>
    </row>
    <row r="695" spans="1:13" s="547" customFormat="1">
      <c r="A695" s="398"/>
      <c r="B695" s="403"/>
      <c r="C695" s="402" t="s">
        <v>1321</v>
      </c>
      <c r="D695" s="137"/>
      <c r="E695" s="399"/>
      <c r="F695" s="411">
        <v>25</v>
      </c>
      <c r="G695" s="399" t="s">
        <v>187</v>
      </c>
      <c r="H695" s="411"/>
      <c r="I695" s="156">
        <f t="shared" si="32"/>
        <v>0</v>
      </c>
      <c r="J695" s="411"/>
      <c r="K695" s="156">
        <f t="shared" si="33"/>
        <v>0</v>
      </c>
      <c r="L695" s="157">
        <f t="shared" si="34"/>
        <v>0</v>
      </c>
      <c r="M695" s="397"/>
    </row>
    <row r="696" spans="1:13" s="547" customFormat="1">
      <c r="A696" s="398"/>
      <c r="B696" s="403"/>
      <c r="C696" s="402" t="s">
        <v>1322</v>
      </c>
      <c r="D696" s="137"/>
      <c r="E696" s="399"/>
      <c r="F696" s="411">
        <v>4</v>
      </c>
      <c r="G696" s="399" t="s">
        <v>195</v>
      </c>
      <c r="H696" s="411"/>
      <c r="I696" s="156">
        <f t="shared" si="32"/>
        <v>0</v>
      </c>
      <c r="J696" s="411"/>
      <c r="K696" s="156">
        <f t="shared" si="33"/>
        <v>0</v>
      </c>
      <c r="L696" s="157">
        <f t="shared" si="34"/>
        <v>0</v>
      </c>
      <c r="M696" s="397"/>
    </row>
    <row r="697" spans="1:13" s="547" customFormat="1">
      <c r="A697" s="398"/>
      <c r="B697" s="403"/>
      <c r="C697" s="402" t="s">
        <v>1323</v>
      </c>
      <c r="D697" s="137"/>
      <c r="E697" s="399"/>
      <c r="F697" s="411">
        <v>124</v>
      </c>
      <c r="G697" s="399" t="s">
        <v>187</v>
      </c>
      <c r="H697" s="411"/>
      <c r="I697" s="156">
        <f t="shared" si="32"/>
        <v>0</v>
      </c>
      <c r="J697" s="411"/>
      <c r="K697" s="156">
        <f t="shared" si="33"/>
        <v>0</v>
      </c>
      <c r="L697" s="157">
        <f t="shared" si="34"/>
        <v>0</v>
      </c>
      <c r="M697" s="397"/>
    </row>
    <row r="698" spans="1:13" s="547" customFormat="1">
      <c r="A698" s="398"/>
      <c r="B698" s="403"/>
      <c r="C698" s="402" t="s">
        <v>1324</v>
      </c>
      <c r="D698" s="137"/>
      <c r="E698" s="399"/>
      <c r="F698" s="411">
        <v>100</v>
      </c>
      <c r="G698" s="399" t="s">
        <v>187</v>
      </c>
      <c r="H698" s="411"/>
      <c r="I698" s="156">
        <f t="shared" si="32"/>
        <v>0</v>
      </c>
      <c r="J698" s="411"/>
      <c r="K698" s="156">
        <f t="shared" si="33"/>
        <v>0</v>
      </c>
      <c r="L698" s="157">
        <f t="shared" si="34"/>
        <v>0</v>
      </c>
      <c r="M698" s="397"/>
    </row>
    <row r="699" spans="1:13" s="547" customFormat="1">
      <c r="A699" s="398"/>
      <c r="B699" s="403" t="s">
        <v>1325</v>
      </c>
      <c r="C699" s="402" t="s">
        <v>1326</v>
      </c>
      <c r="D699" s="137"/>
      <c r="E699" s="399"/>
      <c r="F699" s="411"/>
      <c r="G699" s="399"/>
      <c r="H699" s="411"/>
      <c r="I699" s="156"/>
      <c r="J699" s="411"/>
      <c r="K699" s="156"/>
      <c r="L699" s="157"/>
      <c r="M699" s="479"/>
    </row>
    <row r="700" spans="1:13" s="547" customFormat="1">
      <c r="A700" s="398"/>
      <c r="B700" s="403"/>
      <c r="C700" s="402" t="s">
        <v>1327</v>
      </c>
      <c r="D700" s="137"/>
      <c r="E700" s="399"/>
      <c r="F700" s="411">
        <v>360</v>
      </c>
      <c r="G700" s="399" t="s">
        <v>187</v>
      </c>
      <c r="H700" s="411"/>
      <c r="I700" s="156">
        <f t="shared" si="32"/>
        <v>0</v>
      </c>
      <c r="J700" s="411"/>
      <c r="K700" s="156">
        <f t="shared" si="33"/>
        <v>0</v>
      </c>
      <c r="L700" s="157">
        <f t="shared" si="34"/>
        <v>0</v>
      </c>
      <c r="M700" s="397"/>
    </row>
    <row r="701" spans="1:13" s="547" customFormat="1">
      <c r="A701" s="398"/>
      <c r="B701" s="403"/>
      <c r="C701" s="402" t="s">
        <v>1328</v>
      </c>
      <c r="D701" s="137"/>
      <c r="E701" s="399"/>
      <c r="F701" s="411">
        <v>68</v>
      </c>
      <c r="G701" s="399" t="s">
        <v>187</v>
      </c>
      <c r="H701" s="411"/>
      <c r="I701" s="156">
        <f t="shared" si="32"/>
        <v>0</v>
      </c>
      <c r="J701" s="411"/>
      <c r="K701" s="156">
        <f t="shared" si="33"/>
        <v>0</v>
      </c>
      <c r="L701" s="157">
        <f t="shared" si="34"/>
        <v>0</v>
      </c>
      <c r="M701" s="397"/>
    </row>
    <row r="702" spans="1:13" s="547" customFormat="1">
      <c r="A702" s="398"/>
      <c r="B702" s="403"/>
      <c r="C702" s="402" t="s">
        <v>1329</v>
      </c>
      <c r="D702" s="137"/>
      <c r="E702" s="399"/>
      <c r="F702" s="411">
        <v>70</v>
      </c>
      <c r="G702" s="399" t="s">
        <v>187</v>
      </c>
      <c r="H702" s="411"/>
      <c r="I702" s="156">
        <f t="shared" si="32"/>
        <v>0</v>
      </c>
      <c r="J702" s="411"/>
      <c r="K702" s="156">
        <f t="shared" si="33"/>
        <v>0</v>
      </c>
      <c r="L702" s="157">
        <f t="shared" si="34"/>
        <v>0</v>
      </c>
      <c r="M702" s="397"/>
    </row>
    <row r="703" spans="1:13" s="547" customFormat="1">
      <c r="A703" s="398"/>
      <c r="B703" s="403"/>
      <c r="C703" s="402" t="s">
        <v>1330</v>
      </c>
      <c r="D703" s="137"/>
      <c r="E703" s="399"/>
      <c r="F703" s="411">
        <v>22</v>
      </c>
      <c r="G703" s="399" t="s">
        <v>187</v>
      </c>
      <c r="H703" s="411"/>
      <c r="I703" s="156">
        <f t="shared" si="32"/>
        <v>0</v>
      </c>
      <c r="J703" s="411"/>
      <c r="K703" s="156">
        <f t="shared" si="33"/>
        <v>0</v>
      </c>
      <c r="L703" s="157">
        <f t="shared" si="34"/>
        <v>0</v>
      </c>
      <c r="M703" s="397"/>
    </row>
    <row r="704" spans="1:13" s="547" customFormat="1">
      <c r="A704" s="398"/>
      <c r="B704" s="403"/>
      <c r="C704" s="402" t="s">
        <v>1323</v>
      </c>
      <c r="D704" s="137"/>
      <c r="E704" s="399"/>
      <c r="F704" s="411">
        <v>35</v>
      </c>
      <c r="G704" s="399" t="s">
        <v>187</v>
      </c>
      <c r="H704" s="411"/>
      <c r="I704" s="156">
        <f t="shared" si="32"/>
        <v>0</v>
      </c>
      <c r="J704" s="411"/>
      <c r="K704" s="156">
        <f t="shared" si="33"/>
        <v>0</v>
      </c>
      <c r="L704" s="157">
        <f t="shared" si="34"/>
        <v>0</v>
      </c>
      <c r="M704" s="397"/>
    </row>
    <row r="705" spans="1:13" s="547" customFormat="1">
      <c r="A705" s="398"/>
      <c r="B705" s="403"/>
      <c r="C705" s="402" t="s">
        <v>1331</v>
      </c>
      <c r="D705" s="137"/>
      <c r="E705" s="399"/>
      <c r="F705" s="411">
        <v>1</v>
      </c>
      <c r="G705" s="399" t="s">
        <v>111</v>
      </c>
      <c r="H705" s="411"/>
      <c r="I705" s="156">
        <f t="shared" si="32"/>
        <v>0</v>
      </c>
      <c r="J705" s="411"/>
      <c r="K705" s="156">
        <f t="shared" si="33"/>
        <v>0</v>
      </c>
      <c r="L705" s="157">
        <f t="shared" si="34"/>
        <v>0</v>
      </c>
      <c r="M705" s="397"/>
    </row>
    <row r="706" spans="1:13" s="547" customFormat="1">
      <c r="A706" s="398"/>
      <c r="B706" s="403" t="s">
        <v>1332</v>
      </c>
      <c r="C706" s="402" t="s">
        <v>1333</v>
      </c>
      <c r="D706" s="137"/>
      <c r="E706" s="399"/>
      <c r="F706" s="411"/>
      <c r="G706" s="399"/>
      <c r="H706" s="411"/>
      <c r="I706" s="156"/>
      <c r="J706" s="411"/>
      <c r="K706" s="156"/>
      <c r="L706" s="157"/>
      <c r="M706" s="479"/>
    </row>
    <row r="707" spans="1:13" s="547" customFormat="1">
      <c r="A707" s="398"/>
      <c r="B707" s="403"/>
      <c r="C707" s="402" t="s">
        <v>1334</v>
      </c>
      <c r="D707" s="137"/>
      <c r="E707" s="399"/>
      <c r="F707" s="411">
        <v>70</v>
      </c>
      <c r="G707" s="399" t="s">
        <v>187</v>
      </c>
      <c r="H707" s="411"/>
      <c r="I707" s="156">
        <f t="shared" si="32"/>
        <v>0</v>
      </c>
      <c r="J707" s="411"/>
      <c r="K707" s="156">
        <f t="shared" si="33"/>
        <v>0</v>
      </c>
      <c r="L707" s="157">
        <f t="shared" si="34"/>
        <v>0</v>
      </c>
      <c r="M707" s="397"/>
    </row>
    <row r="708" spans="1:13" s="547" customFormat="1">
      <c r="A708" s="398"/>
      <c r="B708" s="403"/>
      <c r="C708" s="402" t="s">
        <v>1335</v>
      </c>
      <c r="D708" s="137"/>
      <c r="E708" s="399"/>
      <c r="F708" s="411">
        <v>200</v>
      </c>
      <c r="G708" s="399" t="s">
        <v>187</v>
      </c>
      <c r="H708" s="411"/>
      <c r="I708" s="156">
        <f t="shared" si="32"/>
        <v>0</v>
      </c>
      <c r="J708" s="411"/>
      <c r="K708" s="156">
        <f t="shared" si="33"/>
        <v>0</v>
      </c>
      <c r="L708" s="157">
        <f t="shared" si="34"/>
        <v>0</v>
      </c>
      <c r="M708" s="397"/>
    </row>
    <row r="709" spans="1:13" s="547" customFormat="1">
      <c r="A709" s="398"/>
      <c r="B709" s="403"/>
      <c r="C709" s="402" t="s">
        <v>1336</v>
      </c>
      <c r="D709" s="137"/>
      <c r="E709" s="399"/>
      <c r="F709" s="411">
        <v>1</v>
      </c>
      <c r="G709" s="399" t="s">
        <v>195</v>
      </c>
      <c r="H709" s="411"/>
      <c r="I709" s="156">
        <f t="shared" si="32"/>
        <v>0</v>
      </c>
      <c r="J709" s="411"/>
      <c r="K709" s="156">
        <f t="shared" si="33"/>
        <v>0</v>
      </c>
      <c r="L709" s="157">
        <f t="shared" si="34"/>
        <v>0</v>
      </c>
      <c r="M709" s="397"/>
    </row>
    <row r="710" spans="1:13" s="547" customFormat="1">
      <c r="A710" s="398"/>
      <c r="B710" s="403"/>
      <c r="C710" s="402" t="s">
        <v>1337</v>
      </c>
      <c r="D710" s="137"/>
      <c r="E710" s="399"/>
      <c r="F710" s="411">
        <v>3</v>
      </c>
      <c r="G710" s="399" t="s">
        <v>195</v>
      </c>
      <c r="H710" s="411"/>
      <c r="I710" s="156">
        <f t="shared" si="32"/>
        <v>0</v>
      </c>
      <c r="J710" s="411"/>
      <c r="K710" s="156">
        <f t="shared" si="33"/>
        <v>0</v>
      </c>
      <c r="L710" s="157">
        <f t="shared" si="34"/>
        <v>0</v>
      </c>
      <c r="M710" s="397"/>
    </row>
    <row r="711" spans="1:13" s="547" customFormat="1">
      <c r="A711" s="398"/>
      <c r="B711" s="403"/>
      <c r="C711" s="402" t="s">
        <v>1338</v>
      </c>
      <c r="D711" s="137"/>
      <c r="E711" s="399"/>
      <c r="F711" s="411">
        <v>1</v>
      </c>
      <c r="G711" s="399" t="s">
        <v>195</v>
      </c>
      <c r="H711" s="411"/>
      <c r="I711" s="156">
        <f t="shared" si="32"/>
        <v>0</v>
      </c>
      <c r="J711" s="411"/>
      <c r="K711" s="156">
        <f t="shared" si="33"/>
        <v>0</v>
      </c>
      <c r="L711" s="157">
        <f t="shared" si="34"/>
        <v>0</v>
      </c>
      <c r="M711" s="397"/>
    </row>
    <row r="712" spans="1:13" s="547" customFormat="1">
      <c r="A712" s="398"/>
      <c r="B712" s="403"/>
      <c r="C712" s="402" t="s">
        <v>1339</v>
      </c>
      <c r="D712" s="137"/>
      <c r="E712" s="399"/>
      <c r="F712" s="411">
        <v>2</v>
      </c>
      <c r="G712" s="399" t="s">
        <v>195</v>
      </c>
      <c r="H712" s="411"/>
      <c r="I712" s="156">
        <f t="shared" si="32"/>
        <v>0</v>
      </c>
      <c r="J712" s="411"/>
      <c r="K712" s="156">
        <f t="shared" si="33"/>
        <v>0</v>
      </c>
      <c r="L712" s="157">
        <f t="shared" si="34"/>
        <v>0</v>
      </c>
      <c r="M712" s="397"/>
    </row>
    <row r="713" spans="1:13" s="547" customFormat="1">
      <c r="A713" s="398"/>
      <c r="B713" s="403"/>
      <c r="C713" s="402" t="s">
        <v>1340</v>
      </c>
      <c r="D713" s="137"/>
      <c r="E713" s="399"/>
      <c r="F713" s="411">
        <v>1</v>
      </c>
      <c r="G713" s="399" t="s">
        <v>195</v>
      </c>
      <c r="H713" s="411"/>
      <c r="I713" s="156">
        <f t="shared" si="32"/>
        <v>0</v>
      </c>
      <c r="J713" s="411"/>
      <c r="K713" s="156">
        <f t="shared" si="33"/>
        <v>0</v>
      </c>
      <c r="L713" s="157">
        <f t="shared" si="34"/>
        <v>0</v>
      </c>
      <c r="M713" s="397"/>
    </row>
    <row r="714" spans="1:13" s="547" customFormat="1">
      <c r="A714" s="398"/>
      <c r="B714" s="403"/>
      <c r="C714" s="402" t="s">
        <v>1309</v>
      </c>
      <c r="D714" s="137"/>
      <c r="E714" s="399"/>
      <c r="F714" s="411">
        <v>1</v>
      </c>
      <c r="G714" s="399" t="s">
        <v>111</v>
      </c>
      <c r="H714" s="411"/>
      <c r="I714" s="156">
        <f t="shared" si="32"/>
        <v>0</v>
      </c>
      <c r="J714" s="411"/>
      <c r="K714" s="156">
        <f t="shared" si="33"/>
        <v>0</v>
      </c>
      <c r="L714" s="157">
        <f t="shared" si="34"/>
        <v>0</v>
      </c>
      <c r="M714" s="397"/>
    </row>
    <row r="715" spans="1:13" s="547" customFormat="1">
      <c r="A715" s="398"/>
      <c r="B715" s="403" t="s">
        <v>1341</v>
      </c>
      <c r="C715" s="402" t="s">
        <v>1342</v>
      </c>
      <c r="D715" s="137"/>
      <c r="E715" s="399"/>
      <c r="F715" s="411"/>
      <c r="G715" s="399"/>
      <c r="H715" s="411"/>
      <c r="I715" s="156"/>
      <c r="J715" s="411"/>
      <c r="K715" s="156"/>
      <c r="L715" s="157"/>
      <c r="M715" s="479"/>
    </row>
    <row r="716" spans="1:13" s="547" customFormat="1">
      <c r="A716" s="398"/>
      <c r="B716" s="403"/>
      <c r="C716" s="402" t="s">
        <v>1343</v>
      </c>
      <c r="D716" s="137"/>
      <c r="E716" s="399"/>
      <c r="F716" s="411">
        <v>1</v>
      </c>
      <c r="G716" s="399" t="s">
        <v>195</v>
      </c>
      <c r="H716" s="411"/>
      <c r="I716" s="156">
        <f t="shared" si="32"/>
        <v>0</v>
      </c>
      <c r="J716" s="411"/>
      <c r="K716" s="156">
        <f t="shared" si="33"/>
        <v>0</v>
      </c>
      <c r="L716" s="157">
        <f t="shared" si="34"/>
        <v>0</v>
      </c>
      <c r="M716" s="397"/>
    </row>
    <row r="717" spans="1:13" s="547" customFormat="1">
      <c r="A717" s="398"/>
      <c r="B717" s="403"/>
      <c r="C717" s="402" t="s">
        <v>1344</v>
      </c>
      <c r="D717" s="137"/>
      <c r="E717" s="399"/>
      <c r="F717" s="411">
        <v>1</v>
      </c>
      <c r="G717" s="399" t="s">
        <v>195</v>
      </c>
      <c r="H717" s="411"/>
      <c r="I717" s="156">
        <f t="shared" si="32"/>
        <v>0</v>
      </c>
      <c r="J717" s="411"/>
      <c r="K717" s="156">
        <f t="shared" si="33"/>
        <v>0</v>
      </c>
      <c r="L717" s="157">
        <f t="shared" si="34"/>
        <v>0</v>
      </c>
      <c r="M717" s="397"/>
    </row>
    <row r="718" spans="1:13" s="547" customFormat="1">
      <c r="A718" s="398"/>
      <c r="B718" s="403"/>
      <c r="C718" s="402" t="s">
        <v>1345</v>
      </c>
      <c r="D718" s="137"/>
      <c r="E718" s="399"/>
      <c r="F718" s="411">
        <v>86</v>
      </c>
      <c r="G718" s="399" t="s">
        <v>195</v>
      </c>
      <c r="H718" s="411"/>
      <c r="I718" s="156">
        <f t="shared" ref="I718:I719" si="35">H718*F718</f>
        <v>0</v>
      </c>
      <c r="J718" s="411"/>
      <c r="K718" s="156">
        <f t="shared" si="33"/>
        <v>0</v>
      </c>
      <c r="L718" s="157">
        <f t="shared" si="34"/>
        <v>0</v>
      </c>
      <c r="M718" s="397"/>
    </row>
    <row r="719" spans="1:13" s="547" customFormat="1">
      <c r="A719" s="398"/>
      <c r="B719" s="403"/>
      <c r="C719" s="402" t="s">
        <v>1309</v>
      </c>
      <c r="D719" s="137"/>
      <c r="E719" s="399"/>
      <c r="F719" s="411">
        <v>1</v>
      </c>
      <c r="G719" s="399" t="s">
        <v>111</v>
      </c>
      <c r="H719" s="411"/>
      <c r="I719" s="156">
        <f t="shared" si="35"/>
        <v>0</v>
      </c>
      <c r="J719" s="411"/>
      <c r="K719" s="156">
        <f t="shared" si="33"/>
        <v>0</v>
      </c>
      <c r="L719" s="157">
        <f t="shared" si="34"/>
        <v>0</v>
      </c>
      <c r="M719" s="397"/>
    </row>
    <row r="720" spans="1:13" s="729" customFormat="1">
      <c r="A720" s="723"/>
      <c r="B720" s="724"/>
      <c r="C720" s="730"/>
      <c r="D720" s="687"/>
      <c r="E720" s="727"/>
      <c r="F720" s="411"/>
      <c r="G720" s="727"/>
      <c r="H720" s="428"/>
      <c r="I720" s="156"/>
      <c r="J720" s="428"/>
      <c r="K720" s="156"/>
      <c r="L720" s="157"/>
      <c r="M720" s="731"/>
    </row>
    <row r="721" spans="1:13" s="682" customFormat="1">
      <c r="A721" s="746"/>
      <c r="B721" s="950" t="s">
        <v>1346</v>
      </c>
      <c r="C721" s="951"/>
      <c r="D721" s="951"/>
      <c r="E721" s="951"/>
      <c r="F721" s="951"/>
      <c r="G721" s="951"/>
      <c r="H721" s="952"/>
      <c r="I721" s="168">
        <f>SUM(I12:I719)</f>
        <v>0</v>
      </c>
      <c r="J721" s="168"/>
      <c r="K721" s="168">
        <f>SUM(K12:K719)</f>
        <v>0</v>
      </c>
      <c r="L721" s="168">
        <f>SUM(L12:L719)</f>
        <v>0</v>
      </c>
      <c r="M721" s="681"/>
    </row>
  </sheetData>
  <mergeCells count="11">
    <mergeCell ref="B721:H721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O261"/>
  <sheetViews>
    <sheetView view="pageBreakPreview" topLeftCell="A238" zoomScaleNormal="100" zoomScaleSheetLayoutView="100" workbookViewId="0">
      <selection activeCell="L262" sqref="L262"/>
    </sheetView>
  </sheetViews>
  <sheetFormatPr baseColWidth="10" defaultColWidth="10.19921875" defaultRowHeight="21"/>
  <cols>
    <col min="1" max="1" width="5.59765625" style="142" customWidth="1"/>
    <col min="2" max="2" width="6.19921875" style="133" customWidth="1"/>
    <col min="3" max="4" width="15.59765625" style="133" customWidth="1"/>
    <col min="5" max="5" width="27.19921875" style="133" customWidth="1"/>
    <col min="6" max="6" width="10.19921875" style="750" bestFit="1" customWidth="1"/>
    <col min="7" max="7" width="8.19921875" style="143" customWidth="1"/>
    <col min="8" max="8" width="14.59765625" style="133" customWidth="1"/>
    <col min="9" max="9" width="16.59765625" style="133" customWidth="1"/>
    <col min="10" max="11" width="14.59765625" style="133" customWidth="1"/>
    <col min="12" max="12" width="15.59765625" style="133" customWidth="1"/>
    <col min="13" max="13" width="28.19921875" style="133" bestFit="1" customWidth="1"/>
    <col min="14" max="14" width="10.19921875" style="592"/>
    <col min="15" max="15" width="20.19921875" style="592" customWidth="1"/>
    <col min="16" max="16384" width="10.19921875" style="592"/>
  </cols>
  <sheetData>
    <row r="1" spans="1:15" s="133" customFormat="1">
      <c r="A1" s="958" t="s">
        <v>1347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</row>
    <row r="2" spans="1:15" s="133" customFormat="1" ht="27">
      <c r="A2" s="912" t="s">
        <v>124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4"/>
    </row>
    <row r="3" spans="1:15" s="133" customFormat="1">
      <c r="A3" s="480" t="s">
        <v>94</v>
      </c>
      <c r="B3" s="747"/>
      <c r="C3" s="134"/>
      <c r="D3" s="134"/>
      <c r="E3" s="135" t="s">
        <v>19</v>
      </c>
      <c r="F3" s="748"/>
      <c r="G3" s="137"/>
      <c r="H3" s="135"/>
      <c r="I3" s="135"/>
      <c r="J3" s="135"/>
      <c r="K3" s="135"/>
      <c r="L3" s="135"/>
      <c r="M3" s="135"/>
    </row>
    <row r="4" spans="1:15" s="133" customFormat="1">
      <c r="A4" s="494" t="s">
        <v>95</v>
      </c>
      <c r="B4" s="532"/>
      <c r="C4" s="138"/>
      <c r="D4" s="138"/>
      <c r="E4" s="41" t="str">
        <f>+ปร.6!D3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799"/>
      <c r="G4" s="52"/>
      <c r="H4" s="41"/>
      <c r="I4" s="41"/>
      <c r="J4" s="41"/>
      <c r="K4" s="41"/>
      <c r="L4" s="41"/>
      <c r="M4" s="41"/>
    </row>
    <row r="5" spans="1:15" s="133" customFormat="1">
      <c r="A5" s="494"/>
      <c r="B5" s="532"/>
      <c r="C5" s="138"/>
      <c r="D5" s="138"/>
      <c r="E5" s="41" t="str">
        <f>+ปร.6!D4</f>
        <v>สำหรับระเบียงเศรษฐกิจพิเศษภาคเหนือ</v>
      </c>
      <c r="F5" s="799"/>
      <c r="G5" s="52"/>
      <c r="H5" s="41"/>
      <c r="I5" s="41"/>
      <c r="J5" s="41"/>
      <c r="K5" s="41"/>
      <c r="L5" s="41"/>
      <c r="M5" s="41"/>
    </row>
    <row r="6" spans="1:15" s="133" customFormat="1">
      <c r="A6" s="494" t="s">
        <v>5</v>
      </c>
      <c r="B6" s="532"/>
      <c r="C6" s="138"/>
      <c r="D6" s="138"/>
      <c r="E6" s="41" t="str">
        <f>+ปร.6!D5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797"/>
      <c r="G6" s="52"/>
      <c r="H6" s="41"/>
      <c r="I6" s="138"/>
      <c r="J6" s="138"/>
      <c r="K6" s="138"/>
      <c r="L6" s="41"/>
      <c r="M6" s="41"/>
    </row>
    <row r="7" spans="1:15" s="133" customFormat="1">
      <c r="A7" s="494" t="s">
        <v>96</v>
      </c>
      <c r="B7" s="749"/>
      <c r="C7" s="139"/>
      <c r="D7" s="139"/>
      <c r="E7" s="41" t="str">
        <f>+ปร.6!D7</f>
        <v>สำนักงานปลัดกระทรวงการอุดมศึกษา วิทยาศาสตร์ วิจัยและนวัตกรรม</v>
      </c>
      <c r="F7" s="797"/>
      <c r="G7" s="52"/>
      <c r="H7" s="41"/>
      <c r="I7" s="532"/>
      <c r="J7" s="532" t="s">
        <v>7</v>
      </c>
      <c r="K7" s="395" t="s">
        <v>97</v>
      </c>
      <c r="L7" s="41"/>
      <c r="M7" s="41"/>
    </row>
    <row r="8" spans="1:15" s="133" customFormat="1">
      <c r="A8" s="530" t="s">
        <v>98</v>
      </c>
      <c r="B8" s="534"/>
      <c r="C8" s="138"/>
      <c r="D8" s="138"/>
      <c r="E8" s="41" t="s">
        <v>99</v>
      </c>
      <c r="F8" s="797"/>
      <c r="G8" s="52"/>
      <c r="H8" s="41"/>
      <c r="I8" s="534"/>
      <c r="J8" s="534" t="s">
        <v>100</v>
      </c>
      <c r="K8" s="387" t="str">
        <f>+ปร.6!D9</f>
        <v>4 พฤศจิกายน พ.ศ. 2568</v>
      </c>
      <c r="L8" s="419"/>
      <c r="M8" s="419"/>
    </row>
    <row r="9" spans="1:15" s="133" customFormat="1">
      <c r="A9" s="140"/>
      <c r="B9" s="142"/>
      <c r="C9" s="141"/>
      <c r="D9" s="141"/>
      <c r="F9" s="750"/>
      <c r="G9" s="143"/>
      <c r="M9" s="142" t="s">
        <v>101</v>
      </c>
    </row>
    <row r="10" spans="1:15" s="133" customFormat="1">
      <c r="A10" s="915" t="s">
        <v>102</v>
      </c>
      <c r="B10" s="917" t="s">
        <v>16</v>
      </c>
      <c r="C10" s="918"/>
      <c r="D10" s="918"/>
      <c r="E10" s="919"/>
      <c r="F10" s="959" t="s">
        <v>103</v>
      </c>
      <c r="G10" s="915" t="s">
        <v>104</v>
      </c>
      <c r="H10" s="961" t="s">
        <v>105</v>
      </c>
      <c r="I10" s="962"/>
      <c r="J10" s="961" t="s">
        <v>106</v>
      </c>
      <c r="K10" s="962"/>
      <c r="L10" s="959" t="s">
        <v>107</v>
      </c>
      <c r="M10" s="915" t="s">
        <v>18</v>
      </c>
    </row>
    <row r="11" spans="1:15" s="133" customFormat="1">
      <c r="A11" s="916"/>
      <c r="B11" s="920"/>
      <c r="C11" s="921"/>
      <c r="D11" s="921"/>
      <c r="E11" s="922"/>
      <c r="F11" s="960"/>
      <c r="G11" s="916"/>
      <c r="H11" s="804" t="s">
        <v>108</v>
      </c>
      <c r="I11" s="805" t="s">
        <v>109</v>
      </c>
      <c r="J11" s="804" t="s">
        <v>108</v>
      </c>
      <c r="K11" s="805" t="s">
        <v>109</v>
      </c>
      <c r="L11" s="960"/>
      <c r="M11" s="916"/>
    </row>
    <row r="12" spans="1:15">
      <c r="A12" s="146">
        <v>5</v>
      </c>
      <c r="B12" s="751" t="s">
        <v>1348</v>
      </c>
      <c r="C12" s="148"/>
      <c r="D12" s="148"/>
      <c r="E12" s="148"/>
      <c r="F12" s="800"/>
      <c r="G12" s="150"/>
      <c r="H12" s="806"/>
      <c r="I12" s="806"/>
      <c r="J12" s="806"/>
      <c r="K12" s="806"/>
      <c r="L12" s="806"/>
      <c r="M12" s="535"/>
    </row>
    <row r="13" spans="1:15" s="755" customFormat="1" ht="23">
      <c r="A13" s="417"/>
      <c r="B13" s="381">
        <v>5.0999999999999996</v>
      </c>
      <c r="C13" s="752" t="s">
        <v>1349</v>
      </c>
      <c r="D13" s="138"/>
      <c r="E13" s="753"/>
      <c r="F13" s="801"/>
      <c r="G13" s="491"/>
      <c r="H13" s="807"/>
      <c r="I13" s="808"/>
      <c r="J13" s="807"/>
      <c r="K13" s="808"/>
      <c r="L13" s="809"/>
      <c r="M13" s="754"/>
    </row>
    <row r="14" spans="1:15">
      <c r="A14" s="477"/>
      <c r="B14" s="153" t="s">
        <v>1350</v>
      </c>
      <c r="C14" s="409" t="s">
        <v>1351</v>
      </c>
      <c r="D14" s="137"/>
      <c r="E14" s="137"/>
      <c r="F14" s="802"/>
      <c r="G14" s="451"/>
      <c r="H14" s="428"/>
      <c r="I14" s="428"/>
      <c r="J14" s="428"/>
      <c r="K14" s="428"/>
      <c r="L14" s="428"/>
      <c r="M14" s="413"/>
    </row>
    <row r="15" spans="1:15">
      <c r="A15" s="477"/>
      <c r="B15" s="398"/>
      <c r="C15" s="409" t="s">
        <v>1352</v>
      </c>
      <c r="D15" s="137"/>
      <c r="E15" s="137"/>
      <c r="F15" s="383">
        <v>2</v>
      </c>
      <c r="G15" s="451" t="s">
        <v>195</v>
      </c>
      <c r="H15" s="452"/>
      <c r="I15" s="452">
        <f>F15*H15</f>
        <v>0</v>
      </c>
      <c r="J15" s="452"/>
      <c r="K15" s="452">
        <f t="shared" ref="K15" si="0">F15*J15</f>
        <v>0</v>
      </c>
      <c r="L15" s="452">
        <f t="shared" ref="L15" si="1">I15+K15</f>
        <v>0</v>
      </c>
      <c r="M15" s="413"/>
      <c r="O15" s="756"/>
    </row>
    <row r="16" spans="1:15">
      <c r="A16" s="477"/>
      <c r="B16" s="398"/>
      <c r="C16" s="409" t="s">
        <v>1353</v>
      </c>
      <c r="D16" s="137"/>
      <c r="E16" s="137"/>
      <c r="F16" s="383"/>
      <c r="G16" s="451"/>
      <c r="H16" s="452"/>
      <c r="I16" s="452"/>
      <c r="J16" s="452"/>
      <c r="K16" s="452"/>
      <c r="L16" s="452"/>
      <c r="M16" s="397"/>
      <c r="O16" s="756"/>
    </row>
    <row r="17" spans="1:15">
      <c r="A17" s="477"/>
      <c r="B17" s="398"/>
      <c r="C17" s="409" t="s">
        <v>1354</v>
      </c>
      <c r="D17" s="137"/>
      <c r="E17" s="137"/>
      <c r="F17" s="383">
        <v>1</v>
      </c>
      <c r="G17" s="451" t="s">
        <v>195</v>
      </c>
      <c r="H17" s="452"/>
      <c r="I17" s="452">
        <f t="shared" ref="I17:I80" si="2">F17*H17</f>
        <v>0</v>
      </c>
      <c r="J17" s="452"/>
      <c r="K17" s="452">
        <f t="shared" ref="K17" si="3">F17*J17</f>
        <v>0</v>
      </c>
      <c r="L17" s="452">
        <f t="shared" ref="L17" si="4">I17+K17</f>
        <v>0</v>
      </c>
      <c r="M17" s="413"/>
      <c r="O17" s="756"/>
    </row>
    <row r="18" spans="1:15">
      <c r="A18" s="477"/>
      <c r="B18" s="398"/>
      <c r="C18" s="409" t="s">
        <v>1355</v>
      </c>
      <c r="D18" s="137"/>
      <c r="E18" s="137"/>
      <c r="F18" s="383">
        <v>2</v>
      </c>
      <c r="G18" s="451" t="s">
        <v>195</v>
      </c>
      <c r="H18" s="452"/>
      <c r="I18" s="452">
        <f t="shared" si="2"/>
        <v>0</v>
      </c>
      <c r="J18" s="452"/>
      <c r="K18" s="452">
        <f t="shared" ref="K18:K81" si="5">F18*J18</f>
        <v>0</v>
      </c>
      <c r="L18" s="452">
        <f t="shared" ref="L18:L81" si="6">I18+K18</f>
        <v>0</v>
      </c>
      <c r="M18" s="413"/>
      <c r="O18" s="756"/>
    </row>
    <row r="19" spans="1:15">
      <c r="A19" s="477"/>
      <c r="B19" s="398"/>
      <c r="C19" s="409" t="s">
        <v>1356</v>
      </c>
      <c r="D19" s="137"/>
      <c r="E19" s="137"/>
      <c r="F19" s="383"/>
      <c r="G19" s="451"/>
      <c r="H19" s="452"/>
      <c r="I19" s="452"/>
      <c r="J19" s="452"/>
      <c r="K19" s="452"/>
      <c r="L19" s="452"/>
      <c r="M19" s="397"/>
      <c r="O19" s="756"/>
    </row>
    <row r="20" spans="1:15">
      <c r="A20" s="477"/>
      <c r="B20" s="398"/>
      <c r="C20" s="409" t="s">
        <v>1357</v>
      </c>
      <c r="D20" s="137"/>
      <c r="E20" s="137"/>
      <c r="F20" s="383">
        <v>1</v>
      </c>
      <c r="G20" s="451" t="s">
        <v>195</v>
      </c>
      <c r="H20" s="452"/>
      <c r="I20" s="452">
        <f t="shared" si="2"/>
        <v>0</v>
      </c>
      <c r="J20" s="452"/>
      <c r="K20" s="452">
        <f t="shared" si="5"/>
        <v>0</v>
      </c>
      <c r="L20" s="452">
        <f t="shared" si="6"/>
        <v>0</v>
      </c>
      <c r="M20" s="413"/>
      <c r="O20" s="756"/>
    </row>
    <row r="21" spans="1:15">
      <c r="A21" s="477"/>
      <c r="B21" s="398"/>
      <c r="C21" s="408" t="s">
        <v>1358</v>
      </c>
      <c r="D21" s="137"/>
      <c r="E21" s="137"/>
      <c r="F21" s="383">
        <v>1</v>
      </c>
      <c r="G21" s="451" t="s">
        <v>195</v>
      </c>
      <c r="H21" s="452"/>
      <c r="I21" s="452">
        <f t="shared" si="2"/>
        <v>0</v>
      </c>
      <c r="J21" s="452"/>
      <c r="K21" s="452">
        <f t="shared" si="5"/>
        <v>0</v>
      </c>
      <c r="L21" s="452">
        <f t="shared" si="6"/>
        <v>0</v>
      </c>
      <c r="M21" s="413"/>
      <c r="O21" s="756"/>
    </row>
    <row r="22" spans="1:15">
      <c r="A22" s="477"/>
      <c r="B22" s="398"/>
      <c r="C22" s="409" t="s">
        <v>1359</v>
      </c>
      <c r="D22" s="137"/>
      <c r="E22" s="137"/>
      <c r="F22" s="383"/>
      <c r="G22" s="451"/>
      <c r="H22" s="452"/>
      <c r="I22" s="452"/>
      <c r="J22" s="452"/>
      <c r="K22" s="452"/>
      <c r="L22" s="452"/>
      <c r="M22" s="397"/>
      <c r="O22" s="756"/>
    </row>
    <row r="23" spans="1:15">
      <c r="A23" s="477"/>
      <c r="B23" s="398"/>
      <c r="C23" s="408" t="s">
        <v>1360</v>
      </c>
      <c r="D23" s="137"/>
      <c r="E23" s="137"/>
      <c r="F23" s="383">
        <v>1</v>
      </c>
      <c r="G23" s="451" t="s">
        <v>195</v>
      </c>
      <c r="H23" s="452"/>
      <c r="I23" s="452">
        <f t="shared" si="2"/>
        <v>0</v>
      </c>
      <c r="J23" s="452"/>
      <c r="K23" s="452">
        <f t="shared" si="5"/>
        <v>0</v>
      </c>
      <c r="L23" s="452">
        <f t="shared" si="6"/>
        <v>0</v>
      </c>
      <c r="M23" s="413"/>
      <c r="O23" s="756"/>
    </row>
    <row r="24" spans="1:15">
      <c r="A24" s="477"/>
      <c r="B24" s="398"/>
      <c r="C24" s="409" t="s">
        <v>1361</v>
      </c>
      <c r="D24" s="137"/>
      <c r="E24" s="137"/>
      <c r="F24" s="383"/>
      <c r="G24" s="451"/>
      <c r="H24" s="452"/>
      <c r="I24" s="452"/>
      <c r="J24" s="452"/>
      <c r="K24" s="452"/>
      <c r="L24" s="452"/>
      <c r="M24" s="413"/>
      <c r="O24" s="756"/>
    </row>
    <row r="25" spans="1:15">
      <c r="A25" s="477"/>
      <c r="B25" s="398" t="s">
        <v>1362</v>
      </c>
      <c r="C25" s="408" t="s">
        <v>1363</v>
      </c>
      <c r="D25" s="137"/>
      <c r="E25" s="137"/>
      <c r="F25" s="802"/>
      <c r="G25" s="451"/>
      <c r="H25" s="428"/>
      <c r="I25" s="452"/>
      <c r="J25" s="428"/>
      <c r="K25" s="452"/>
      <c r="L25" s="452"/>
      <c r="M25" s="479"/>
    </row>
    <row r="26" spans="1:15">
      <c r="A26" s="477"/>
      <c r="B26" s="398"/>
      <c r="C26" s="409" t="s">
        <v>1364</v>
      </c>
      <c r="D26" s="137"/>
      <c r="E26" s="137"/>
      <c r="F26" s="521">
        <v>1</v>
      </c>
      <c r="G26" s="451" t="s">
        <v>195</v>
      </c>
      <c r="H26" s="428"/>
      <c r="I26" s="452">
        <f t="shared" si="2"/>
        <v>0</v>
      </c>
      <c r="J26" s="428"/>
      <c r="K26" s="452">
        <f t="shared" si="5"/>
        <v>0</v>
      </c>
      <c r="L26" s="452">
        <f t="shared" si="6"/>
        <v>0</v>
      </c>
      <c r="M26" s="413"/>
    </row>
    <row r="27" spans="1:15">
      <c r="A27" s="477"/>
      <c r="B27" s="398"/>
      <c r="C27" s="409" t="s">
        <v>1365</v>
      </c>
      <c r="D27" s="137"/>
      <c r="E27" s="137"/>
      <c r="F27" s="521">
        <v>1</v>
      </c>
      <c r="G27" s="451" t="s">
        <v>195</v>
      </c>
      <c r="H27" s="428"/>
      <c r="I27" s="452">
        <f t="shared" si="2"/>
        <v>0</v>
      </c>
      <c r="J27" s="428"/>
      <c r="K27" s="452">
        <f t="shared" si="5"/>
        <v>0</v>
      </c>
      <c r="L27" s="452">
        <f t="shared" si="6"/>
        <v>0</v>
      </c>
      <c r="M27" s="413"/>
    </row>
    <row r="28" spans="1:15">
      <c r="A28" s="477"/>
      <c r="B28" s="398" t="s">
        <v>1366</v>
      </c>
      <c r="C28" s="409" t="s">
        <v>1367</v>
      </c>
      <c r="D28" s="137"/>
      <c r="E28" s="137"/>
      <c r="F28" s="802"/>
      <c r="G28" s="410"/>
      <c r="H28" s="428"/>
      <c r="I28" s="452"/>
      <c r="J28" s="428"/>
      <c r="K28" s="452"/>
      <c r="L28" s="452"/>
      <c r="M28" s="479"/>
    </row>
    <row r="29" spans="1:15">
      <c r="A29" s="477"/>
      <c r="B29" s="398"/>
      <c r="C29" s="409" t="s">
        <v>1368</v>
      </c>
      <c r="D29" s="137"/>
      <c r="E29" s="137"/>
      <c r="F29" s="521">
        <v>230</v>
      </c>
      <c r="G29" s="410" t="s">
        <v>1369</v>
      </c>
      <c r="H29" s="428"/>
      <c r="I29" s="452">
        <f t="shared" si="2"/>
        <v>0</v>
      </c>
      <c r="J29" s="428"/>
      <c r="K29" s="452">
        <f t="shared" si="5"/>
        <v>0</v>
      </c>
      <c r="L29" s="452">
        <f t="shared" si="6"/>
        <v>0</v>
      </c>
      <c r="M29" s="413"/>
    </row>
    <row r="30" spans="1:15">
      <c r="A30" s="477"/>
      <c r="B30" s="398"/>
      <c r="C30" s="409" t="s">
        <v>1370</v>
      </c>
      <c r="D30" s="137"/>
      <c r="E30" s="137"/>
      <c r="F30" s="521">
        <v>200</v>
      </c>
      <c r="G30" s="410" t="s">
        <v>1369</v>
      </c>
      <c r="H30" s="428"/>
      <c r="I30" s="452">
        <f t="shared" si="2"/>
        <v>0</v>
      </c>
      <c r="J30" s="428"/>
      <c r="K30" s="452">
        <f t="shared" si="5"/>
        <v>0</v>
      </c>
      <c r="L30" s="452">
        <f t="shared" si="6"/>
        <v>0</v>
      </c>
      <c r="M30" s="413"/>
    </row>
    <row r="31" spans="1:15">
      <c r="A31" s="477"/>
      <c r="B31" s="398"/>
      <c r="C31" s="409" t="s">
        <v>1371</v>
      </c>
      <c r="D31" s="137"/>
      <c r="E31" s="137"/>
      <c r="F31" s="521">
        <v>40</v>
      </c>
      <c r="G31" s="410" t="s">
        <v>1369</v>
      </c>
      <c r="H31" s="428"/>
      <c r="I31" s="452">
        <f t="shared" si="2"/>
        <v>0</v>
      </c>
      <c r="J31" s="428"/>
      <c r="K31" s="452">
        <f t="shared" si="5"/>
        <v>0</v>
      </c>
      <c r="L31" s="452">
        <f t="shared" si="6"/>
        <v>0</v>
      </c>
      <c r="M31" s="413"/>
    </row>
    <row r="32" spans="1:15">
      <c r="A32" s="477"/>
      <c r="B32" s="398"/>
      <c r="C32" s="409" t="s">
        <v>1372</v>
      </c>
      <c r="D32" s="137"/>
      <c r="E32" s="137"/>
      <c r="F32" s="521">
        <v>1</v>
      </c>
      <c r="G32" s="410" t="s">
        <v>1373</v>
      </c>
      <c r="H32" s="428"/>
      <c r="I32" s="452">
        <f t="shared" si="2"/>
        <v>0</v>
      </c>
      <c r="J32" s="428"/>
      <c r="K32" s="452">
        <f t="shared" si="5"/>
        <v>0</v>
      </c>
      <c r="L32" s="452">
        <f t="shared" si="6"/>
        <v>0</v>
      </c>
      <c r="M32" s="413"/>
    </row>
    <row r="33" spans="1:13">
      <c r="A33" s="477"/>
      <c r="B33" s="398"/>
      <c r="C33" s="409" t="s">
        <v>1374</v>
      </c>
      <c r="D33" s="137"/>
      <c r="E33" s="137"/>
      <c r="F33" s="521">
        <v>1</v>
      </c>
      <c r="G33" s="410" t="s">
        <v>1373</v>
      </c>
      <c r="H33" s="428"/>
      <c r="I33" s="452">
        <f t="shared" si="2"/>
        <v>0</v>
      </c>
      <c r="J33" s="428"/>
      <c r="K33" s="452">
        <f t="shared" si="5"/>
        <v>0</v>
      </c>
      <c r="L33" s="452">
        <f t="shared" si="6"/>
        <v>0</v>
      </c>
      <c r="M33" s="413"/>
    </row>
    <row r="34" spans="1:13">
      <c r="A34" s="477"/>
      <c r="B34" s="398"/>
      <c r="C34" s="409" t="s">
        <v>1375</v>
      </c>
      <c r="D34" s="137"/>
      <c r="E34" s="137"/>
      <c r="F34" s="521">
        <v>1</v>
      </c>
      <c r="G34" s="410" t="s">
        <v>1373</v>
      </c>
      <c r="H34" s="428"/>
      <c r="I34" s="452">
        <f t="shared" si="2"/>
        <v>0</v>
      </c>
      <c r="J34" s="428"/>
      <c r="K34" s="452">
        <f t="shared" si="5"/>
        <v>0</v>
      </c>
      <c r="L34" s="452">
        <f t="shared" si="6"/>
        <v>0</v>
      </c>
      <c r="M34" s="413"/>
    </row>
    <row r="35" spans="1:13">
      <c r="A35" s="477"/>
      <c r="B35" s="398" t="s">
        <v>1376</v>
      </c>
      <c r="C35" s="409" t="s">
        <v>1377</v>
      </c>
      <c r="D35" s="137"/>
      <c r="E35" s="137"/>
      <c r="F35" s="802"/>
      <c r="G35" s="451"/>
      <c r="H35" s="428"/>
      <c r="I35" s="452"/>
      <c r="J35" s="428"/>
      <c r="K35" s="452"/>
      <c r="L35" s="452"/>
      <c r="M35" s="479"/>
    </row>
    <row r="36" spans="1:13">
      <c r="A36" s="477"/>
      <c r="B36" s="398"/>
      <c r="C36" s="409" t="s">
        <v>1378</v>
      </c>
      <c r="D36" s="137"/>
      <c r="E36" s="137"/>
      <c r="F36" s="521">
        <v>25</v>
      </c>
      <c r="G36" s="410" t="s">
        <v>1369</v>
      </c>
      <c r="H36" s="428"/>
      <c r="I36" s="452">
        <f t="shared" si="2"/>
        <v>0</v>
      </c>
      <c r="J36" s="428"/>
      <c r="K36" s="452">
        <f t="shared" si="5"/>
        <v>0</v>
      </c>
      <c r="L36" s="452">
        <f t="shared" si="6"/>
        <v>0</v>
      </c>
      <c r="M36" s="413"/>
    </row>
    <row r="37" spans="1:13">
      <c r="A37" s="477"/>
      <c r="B37" s="398"/>
      <c r="C37" s="409" t="s">
        <v>1379</v>
      </c>
      <c r="D37" s="137"/>
      <c r="E37" s="137"/>
      <c r="F37" s="521">
        <v>15</v>
      </c>
      <c r="G37" s="410" t="s">
        <v>1369</v>
      </c>
      <c r="H37" s="428"/>
      <c r="I37" s="452">
        <f t="shared" si="2"/>
        <v>0</v>
      </c>
      <c r="J37" s="428"/>
      <c r="K37" s="452">
        <f t="shared" si="5"/>
        <v>0</v>
      </c>
      <c r="L37" s="452">
        <f t="shared" si="6"/>
        <v>0</v>
      </c>
      <c r="M37" s="413"/>
    </row>
    <row r="38" spans="1:13">
      <c r="A38" s="477"/>
      <c r="B38" s="398"/>
      <c r="C38" s="409" t="s">
        <v>1372</v>
      </c>
      <c r="D38" s="137"/>
      <c r="E38" s="137"/>
      <c r="F38" s="521">
        <v>1</v>
      </c>
      <c r="G38" s="410" t="s">
        <v>1373</v>
      </c>
      <c r="H38" s="428"/>
      <c r="I38" s="452">
        <f t="shared" si="2"/>
        <v>0</v>
      </c>
      <c r="J38" s="428"/>
      <c r="K38" s="452">
        <f t="shared" si="5"/>
        <v>0</v>
      </c>
      <c r="L38" s="452">
        <f t="shared" si="6"/>
        <v>0</v>
      </c>
      <c r="M38" s="413"/>
    </row>
    <row r="39" spans="1:13">
      <c r="A39" s="477"/>
      <c r="B39" s="398"/>
      <c r="C39" s="409" t="s">
        <v>1374</v>
      </c>
      <c r="D39" s="137"/>
      <c r="E39" s="137"/>
      <c r="F39" s="521">
        <v>1</v>
      </c>
      <c r="G39" s="410" t="s">
        <v>1373</v>
      </c>
      <c r="H39" s="428"/>
      <c r="I39" s="452">
        <f t="shared" si="2"/>
        <v>0</v>
      </c>
      <c r="J39" s="428"/>
      <c r="K39" s="452">
        <f t="shared" si="5"/>
        <v>0</v>
      </c>
      <c r="L39" s="452">
        <f t="shared" si="6"/>
        <v>0</v>
      </c>
      <c r="M39" s="413"/>
    </row>
    <row r="40" spans="1:13">
      <c r="A40" s="477"/>
      <c r="B40" s="398"/>
      <c r="C40" s="409" t="s">
        <v>1375</v>
      </c>
      <c r="D40" s="137"/>
      <c r="E40" s="137"/>
      <c r="F40" s="521">
        <v>1</v>
      </c>
      <c r="G40" s="410" t="s">
        <v>1373</v>
      </c>
      <c r="H40" s="428"/>
      <c r="I40" s="452">
        <f t="shared" si="2"/>
        <v>0</v>
      </c>
      <c r="J40" s="428"/>
      <c r="K40" s="452">
        <f t="shared" si="5"/>
        <v>0</v>
      </c>
      <c r="L40" s="452">
        <f t="shared" si="6"/>
        <v>0</v>
      </c>
      <c r="M40" s="413"/>
    </row>
    <row r="41" spans="1:13">
      <c r="A41" s="477"/>
      <c r="B41" s="398" t="s">
        <v>1380</v>
      </c>
      <c r="C41" s="409" t="s">
        <v>1381</v>
      </c>
      <c r="D41" s="137"/>
      <c r="E41" s="137"/>
      <c r="F41" s="802"/>
      <c r="G41" s="410"/>
      <c r="H41" s="428"/>
      <c r="I41" s="452"/>
      <c r="J41" s="428"/>
      <c r="K41" s="452"/>
      <c r="L41" s="452"/>
      <c r="M41" s="479"/>
    </row>
    <row r="42" spans="1:13">
      <c r="A42" s="477"/>
      <c r="B42" s="398"/>
      <c r="C42" s="409" t="s">
        <v>1382</v>
      </c>
      <c r="D42" s="137"/>
      <c r="E42" s="137"/>
      <c r="F42" s="521">
        <v>40</v>
      </c>
      <c r="G42" s="410" t="s">
        <v>1369</v>
      </c>
      <c r="H42" s="428"/>
      <c r="I42" s="452">
        <f t="shared" si="2"/>
        <v>0</v>
      </c>
      <c r="J42" s="428"/>
      <c r="K42" s="452">
        <f t="shared" si="5"/>
        <v>0</v>
      </c>
      <c r="L42" s="452">
        <f t="shared" si="6"/>
        <v>0</v>
      </c>
      <c r="M42" s="413"/>
    </row>
    <row r="43" spans="1:13">
      <c r="A43" s="477"/>
      <c r="B43" s="398"/>
      <c r="C43" s="409" t="s">
        <v>1368</v>
      </c>
      <c r="D43" s="137"/>
      <c r="E43" s="137"/>
      <c r="F43" s="521">
        <v>50</v>
      </c>
      <c r="G43" s="410" t="s">
        <v>1369</v>
      </c>
      <c r="H43" s="428"/>
      <c r="I43" s="452">
        <f t="shared" si="2"/>
        <v>0</v>
      </c>
      <c r="J43" s="428"/>
      <c r="K43" s="452">
        <f t="shared" si="5"/>
        <v>0</v>
      </c>
      <c r="L43" s="452">
        <f t="shared" si="6"/>
        <v>0</v>
      </c>
      <c r="M43" s="413"/>
    </row>
    <row r="44" spans="1:13">
      <c r="A44" s="477"/>
      <c r="B44" s="398"/>
      <c r="C44" s="409" t="s">
        <v>1370</v>
      </c>
      <c r="D44" s="137"/>
      <c r="E44" s="137"/>
      <c r="F44" s="521">
        <v>75</v>
      </c>
      <c r="G44" s="410" t="s">
        <v>1369</v>
      </c>
      <c r="H44" s="428"/>
      <c r="I44" s="452">
        <f t="shared" si="2"/>
        <v>0</v>
      </c>
      <c r="J44" s="428"/>
      <c r="K44" s="452">
        <f t="shared" si="5"/>
        <v>0</v>
      </c>
      <c r="L44" s="452">
        <f t="shared" si="6"/>
        <v>0</v>
      </c>
      <c r="M44" s="413"/>
    </row>
    <row r="45" spans="1:13">
      <c r="A45" s="477"/>
      <c r="B45" s="398"/>
      <c r="C45" s="409" t="s">
        <v>1383</v>
      </c>
      <c r="D45" s="137"/>
      <c r="E45" s="137"/>
      <c r="F45" s="521">
        <v>90</v>
      </c>
      <c r="G45" s="410" t="s">
        <v>1369</v>
      </c>
      <c r="H45" s="428"/>
      <c r="I45" s="452">
        <f t="shared" si="2"/>
        <v>0</v>
      </c>
      <c r="J45" s="428"/>
      <c r="K45" s="452">
        <f t="shared" si="5"/>
        <v>0</v>
      </c>
      <c r="L45" s="452">
        <f t="shared" si="6"/>
        <v>0</v>
      </c>
      <c r="M45" s="413"/>
    </row>
    <row r="46" spans="1:13">
      <c r="A46" s="477"/>
      <c r="B46" s="398"/>
      <c r="C46" s="409" t="s">
        <v>1384</v>
      </c>
      <c r="D46" s="137"/>
      <c r="E46" s="137"/>
      <c r="F46" s="521">
        <v>80</v>
      </c>
      <c r="G46" s="410" t="s">
        <v>1369</v>
      </c>
      <c r="H46" s="428"/>
      <c r="I46" s="452">
        <f t="shared" si="2"/>
        <v>0</v>
      </c>
      <c r="J46" s="428"/>
      <c r="K46" s="452">
        <f t="shared" si="5"/>
        <v>0</v>
      </c>
      <c r="L46" s="452">
        <f t="shared" si="6"/>
        <v>0</v>
      </c>
      <c r="M46" s="413"/>
    </row>
    <row r="47" spans="1:13">
      <c r="A47" s="477"/>
      <c r="B47" s="398"/>
      <c r="C47" s="409" t="s">
        <v>1385</v>
      </c>
      <c r="D47" s="137"/>
      <c r="E47" s="137"/>
      <c r="F47" s="521">
        <v>130</v>
      </c>
      <c r="G47" s="410" t="s">
        <v>1369</v>
      </c>
      <c r="H47" s="428"/>
      <c r="I47" s="452">
        <f t="shared" si="2"/>
        <v>0</v>
      </c>
      <c r="J47" s="428"/>
      <c r="K47" s="452">
        <f t="shared" si="5"/>
        <v>0</v>
      </c>
      <c r="L47" s="452">
        <f t="shared" si="6"/>
        <v>0</v>
      </c>
      <c r="M47" s="413"/>
    </row>
    <row r="48" spans="1:13">
      <c r="A48" s="477"/>
      <c r="B48" s="398"/>
      <c r="C48" s="409" t="s">
        <v>1386</v>
      </c>
      <c r="D48" s="137"/>
      <c r="E48" s="137"/>
      <c r="F48" s="521">
        <v>80</v>
      </c>
      <c r="G48" s="410" t="s">
        <v>1369</v>
      </c>
      <c r="H48" s="428"/>
      <c r="I48" s="452">
        <f t="shared" si="2"/>
        <v>0</v>
      </c>
      <c r="J48" s="428"/>
      <c r="K48" s="452">
        <f t="shared" si="5"/>
        <v>0</v>
      </c>
      <c r="L48" s="452">
        <f t="shared" si="6"/>
        <v>0</v>
      </c>
      <c r="M48" s="413"/>
    </row>
    <row r="49" spans="1:13">
      <c r="A49" s="477"/>
      <c r="B49" s="398"/>
      <c r="C49" s="409" t="s">
        <v>1387</v>
      </c>
      <c r="D49" s="137"/>
      <c r="E49" s="137"/>
      <c r="F49" s="521">
        <v>325</v>
      </c>
      <c r="G49" s="410" t="s">
        <v>1369</v>
      </c>
      <c r="H49" s="428"/>
      <c r="I49" s="452">
        <f t="shared" si="2"/>
        <v>0</v>
      </c>
      <c r="J49" s="428"/>
      <c r="K49" s="452">
        <f t="shared" si="5"/>
        <v>0</v>
      </c>
      <c r="L49" s="452">
        <f t="shared" si="6"/>
        <v>0</v>
      </c>
      <c r="M49" s="413"/>
    </row>
    <row r="50" spans="1:13">
      <c r="A50" s="477"/>
      <c r="B50" s="398"/>
      <c r="C50" s="412" t="s">
        <v>1371</v>
      </c>
      <c r="D50" s="137"/>
      <c r="E50" s="137"/>
      <c r="F50" s="521">
        <v>1200</v>
      </c>
      <c r="G50" s="410" t="s">
        <v>1369</v>
      </c>
      <c r="H50" s="428"/>
      <c r="I50" s="452">
        <f t="shared" si="2"/>
        <v>0</v>
      </c>
      <c r="J50" s="428"/>
      <c r="K50" s="452">
        <f t="shared" si="5"/>
        <v>0</v>
      </c>
      <c r="L50" s="452">
        <f t="shared" si="6"/>
        <v>0</v>
      </c>
      <c r="M50" s="413"/>
    </row>
    <row r="51" spans="1:13">
      <c r="A51" s="477"/>
      <c r="B51" s="398"/>
      <c r="C51" s="409" t="s">
        <v>1388</v>
      </c>
      <c r="D51" s="137"/>
      <c r="E51" s="137"/>
      <c r="F51" s="521">
        <v>390</v>
      </c>
      <c r="G51" s="410" t="s">
        <v>1369</v>
      </c>
      <c r="H51" s="428"/>
      <c r="I51" s="452">
        <f t="shared" si="2"/>
        <v>0</v>
      </c>
      <c r="J51" s="428"/>
      <c r="K51" s="452">
        <f t="shared" si="5"/>
        <v>0</v>
      </c>
      <c r="L51" s="452">
        <f t="shared" si="6"/>
        <v>0</v>
      </c>
      <c r="M51" s="413"/>
    </row>
    <row r="52" spans="1:13">
      <c r="A52" s="477"/>
      <c r="B52" s="398"/>
      <c r="C52" s="409" t="s">
        <v>1372</v>
      </c>
      <c r="D52" s="137"/>
      <c r="E52" s="137"/>
      <c r="F52" s="521">
        <v>1</v>
      </c>
      <c r="G52" s="410" t="s">
        <v>1373</v>
      </c>
      <c r="H52" s="428"/>
      <c r="I52" s="452">
        <f t="shared" si="2"/>
        <v>0</v>
      </c>
      <c r="J52" s="428"/>
      <c r="K52" s="452">
        <f t="shared" si="5"/>
        <v>0</v>
      </c>
      <c r="L52" s="452">
        <f t="shared" si="6"/>
        <v>0</v>
      </c>
      <c r="M52" s="413"/>
    </row>
    <row r="53" spans="1:13">
      <c r="A53" s="477"/>
      <c r="B53" s="398"/>
      <c r="C53" s="409" t="s">
        <v>1374</v>
      </c>
      <c r="D53" s="137"/>
      <c r="E53" s="137"/>
      <c r="F53" s="521">
        <v>1</v>
      </c>
      <c r="G53" s="410" t="s">
        <v>1373</v>
      </c>
      <c r="H53" s="428"/>
      <c r="I53" s="452">
        <f t="shared" si="2"/>
        <v>0</v>
      </c>
      <c r="J53" s="428"/>
      <c r="K53" s="452">
        <f t="shared" si="5"/>
        <v>0</v>
      </c>
      <c r="L53" s="452">
        <f t="shared" si="6"/>
        <v>0</v>
      </c>
      <c r="M53" s="413"/>
    </row>
    <row r="54" spans="1:13">
      <c r="A54" s="477"/>
      <c r="B54" s="398"/>
      <c r="C54" s="409" t="s">
        <v>1375</v>
      </c>
      <c r="D54" s="137"/>
      <c r="E54" s="137"/>
      <c r="F54" s="521">
        <v>1</v>
      </c>
      <c r="G54" s="410" t="s">
        <v>1373</v>
      </c>
      <c r="H54" s="428"/>
      <c r="I54" s="452">
        <f t="shared" si="2"/>
        <v>0</v>
      </c>
      <c r="J54" s="428"/>
      <c r="K54" s="452">
        <f t="shared" si="5"/>
        <v>0</v>
      </c>
      <c r="L54" s="452">
        <f t="shared" si="6"/>
        <v>0</v>
      </c>
      <c r="M54" s="413"/>
    </row>
    <row r="55" spans="1:13">
      <c r="A55" s="477"/>
      <c r="B55" s="398" t="s">
        <v>1389</v>
      </c>
      <c r="C55" s="409" t="s">
        <v>1390</v>
      </c>
      <c r="D55" s="137"/>
      <c r="E55" s="137"/>
      <c r="F55" s="802"/>
      <c r="G55" s="410"/>
      <c r="H55" s="428"/>
      <c r="I55" s="452"/>
      <c r="J55" s="428"/>
      <c r="K55" s="452"/>
      <c r="L55" s="452"/>
      <c r="M55" s="479"/>
    </row>
    <row r="56" spans="1:13">
      <c r="A56" s="477"/>
      <c r="B56" s="398"/>
      <c r="C56" s="409" t="s">
        <v>1382</v>
      </c>
      <c r="D56" s="137"/>
      <c r="E56" s="137"/>
      <c r="F56" s="521">
        <v>9</v>
      </c>
      <c r="G56" s="411" t="s">
        <v>547</v>
      </c>
      <c r="H56" s="428"/>
      <c r="I56" s="452">
        <f t="shared" si="2"/>
        <v>0</v>
      </c>
      <c r="J56" s="428"/>
      <c r="K56" s="452">
        <f t="shared" si="5"/>
        <v>0</v>
      </c>
      <c r="L56" s="452">
        <f t="shared" si="6"/>
        <v>0</v>
      </c>
      <c r="M56" s="413"/>
    </row>
    <row r="57" spans="1:13">
      <c r="A57" s="477"/>
      <c r="B57" s="398"/>
      <c r="C57" s="409" t="s">
        <v>1368</v>
      </c>
      <c r="D57" s="137"/>
      <c r="E57" s="137"/>
      <c r="F57" s="521">
        <v>7</v>
      </c>
      <c r="G57" s="411" t="s">
        <v>547</v>
      </c>
      <c r="H57" s="428"/>
      <c r="I57" s="452">
        <f t="shared" si="2"/>
        <v>0</v>
      </c>
      <c r="J57" s="428"/>
      <c r="K57" s="452">
        <f t="shared" si="5"/>
        <v>0</v>
      </c>
      <c r="L57" s="452">
        <f t="shared" si="6"/>
        <v>0</v>
      </c>
      <c r="M57" s="413"/>
    </row>
    <row r="58" spans="1:13">
      <c r="A58" s="477"/>
      <c r="B58" s="398"/>
      <c r="C58" s="409" t="s">
        <v>1370</v>
      </c>
      <c r="D58" s="137"/>
      <c r="E58" s="137"/>
      <c r="F58" s="521">
        <v>12</v>
      </c>
      <c r="G58" s="411" t="s">
        <v>547</v>
      </c>
      <c r="H58" s="428"/>
      <c r="I58" s="452">
        <f t="shared" si="2"/>
        <v>0</v>
      </c>
      <c r="J58" s="428"/>
      <c r="K58" s="452">
        <f t="shared" si="5"/>
        <v>0</v>
      </c>
      <c r="L58" s="452">
        <f t="shared" si="6"/>
        <v>0</v>
      </c>
      <c r="M58" s="413"/>
    </row>
    <row r="59" spans="1:13">
      <c r="A59" s="477"/>
      <c r="B59" s="398" t="s">
        <v>1391</v>
      </c>
      <c r="C59" s="409" t="s">
        <v>1392</v>
      </c>
      <c r="D59" s="137"/>
      <c r="E59" s="137"/>
      <c r="F59" s="521"/>
      <c r="G59" s="411"/>
      <c r="H59" s="428"/>
      <c r="I59" s="452"/>
      <c r="J59" s="428"/>
      <c r="K59" s="452"/>
      <c r="L59" s="452"/>
      <c r="M59" s="413"/>
    </row>
    <row r="60" spans="1:13">
      <c r="A60" s="477"/>
      <c r="B60" s="398"/>
      <c r="C60" s="409" t="s">
        <v>1383</v>
      </c>
      <c r="D60" s="137"/>
      <c r="E60" s="137"/>
      <c r="F60" s="521">
        <v>9</v>
      </c>
      <c r="G60" s="411" t="s">
        <v>547</v>
      </c>
      <c r="H60" s="428"/>
      <c r="I60" s="452">
        <f t="shared" si="2"/>
        <v>0</v>
      </c>
      <c r="J60" s="428"/>
      <c r="K60" s="452">
        <f t="shared" si="5"/>
        <v>0</v>
      </c>
      <c r="L60" s="452">
        <f t="shared" si="6"/>
        <v>0</v>
      </c>
      <c r="M60" s="413"/>
    </row>
    <row r="61" spans="1:13">
      <c r="A61" s="477"/>
      <c r="B61" s="398"/>
      <c r="C61" s="409" t="s">
        <v>1384</v>
      </c>
      <c r="D61" s="137"/>
      <c r="E61" s="137"/>
      <c r="F61" s="521">
        <v>3</v>
      </c>
      <c r="G61" s="411" t="s">
        <v>547</v>
      </c>
      <c r="H61" s="428"/>
      <c r="I61" s="452">
        <f t="shared" si="2"/>
        <v>0</v>
      </c>
      <c r="J61" s="428"/>
      <c r="K61" s="452">
        <f t="shared" si="5"/>
        <v>0</v>
      </c>
      <c r="L61" s="452">
        <f t="shared" si="6"/>
        <v>0</v>
      </c>
      <c r="M61" s="413"/>
    </row>
    <row r="62" spans="1:13">
      <c r="A62" s="477"/>
      <c r="B62" s="398"/>
      <c r="C62" s="409" t="s">
        <v>1385</v>
      </c>
      <c r="D62" s="137"/>
      <c r="E62" s="137"/>
      <c r="F62" s="521">
        <v>3</v>
      </c>
      <c r="G62" s="411" t="s">
        <v>547</v>
      </c>
      <c r="H62" s="428"/>
      <c r="I62" s="452">
        <f t="shared" si="2"/>
        <v>0</v>
      </c>
      <c r="J62" s="428"/>
      <c r="K62" s="452">
        <f t="shared" si="5"/>
        <v>0</v>
      </c>
      <c r="L62" s="452">
        <f t="shared" si="6"/>
        <v>0</v>
      </c>
      <c r="M62" s="413"/>
    </row>
    <row r="63" spans="1:13">
      <c r="A63" s="477"/>
      <c r="B63" s="398"/>
      <c r="C63" s="409" t="s">
        <v>1386</v>
      </c>
      <c r="D63" s="137"/>
      <c r="E63" s="137"/>
      <c r="F63" s="521">
        <v>1</v>
      </c>
      <c r="G63" s="411" t="s">
        <v>547</v>
      </c>
      <c r="H63" s="428"/>
      <c r="I63" s="452">
        <f t="shared" si="2"/>
        <v>0</v>
      </c>
      <c r="J63" s="428"/>
      <c r="K63" s="452">
        <f t="shared" si="5"/>
        <v>0</v>
      </c>
      <c r="L63" s="452">
        <f t="shared" si="6"/>
        <v>0</v>
      </c>
      <c r="M63" s="413"/>
    </row>
    <row r="64" spans="1:13">
      <c r="A64" s="477"/>
      <c r="B64" s="398"/>
      <c r="C64" s="409" t="s">
        <v>1387</v>
      </c>
      <c r="D64" s="137"/>
      <c r="E64" s="137"/>
      <c r="F64" s="521">
        <v>38</v>
      </c>
      <c r="G64" s="411" t="s">
        <v>547</v>
      </c>
      <c r="H64" s="428"/>
      <c r="I64" s="452">
        <f t="shared" si="2"/>
        <v>0</v>
      </c>
      <c r="J64" s="428"/>
      <c r="K64" s="452">
        <f t="shared" si="5"/>
        <v>0</v>
      </c>
      <c r="L64" s="452">
        <f t="shared" si="6"/>
        <v>0</v>
      </c>
      <c r="M64" s="413"/>
    </row>
    <row r="65" spans="1:13">
      <c r="A65" s="477"/>
      <c r="B65" s="398"/>
      <c r="C65" s="412" t="s">
        <v>1371</v>
      </c>
      <c r="D65" s="137"/>
      <c r="E65" s="137"/>
      <c r="F65" s="521">
        <v>1</v>
      </c>
      <c r="G65" s="411" t="s">
        <v>547</v>
      </c>
      <c r="H65" s="428"/>
      <c r="I65" s="452">
        <f t="shared" si="2"/>
        <v>0</v>
      </c>
      <c r="J65" s="428"/>
      <c r="K65" s="452">
        <f t="shared" si="5"/>
        <v>0</v>
      </c>
      <c r="L65" s="452">
        <f t="shared" si="6"/>
        <v>0</v>
      </c>
      <c r="M65" s="413"/>
    </row>
    <row r="66" spans="1:13">
      <c r="A66" s="477"/>
      <c r="B66" s="398" t="s">
        <v>1393</v>
      </c>
      <c r="C66" s="409" t="s">
        <v>1394</v>
      </c>
      <c r="D66" s="137"/>
      <c r="E66" s="137"/>
      <c r="F66" s="802"/>
      <c r="G66" s="410"/>
      <c r="H66" s="428"/>
      <c r="I66" s="452"/>
      <c r="J66" s="428"/>
      <c r="K66" s="452"/>
      <c r="L66" s="452"/>
      <c r="M66" s="479"/>
    </row>
    <row r="67" spans="1:13">
      <c r="A67" s="477"/>
      <c r="B67" s="398"/>
      <c r="C67" s="409" t="s">
        <v>1370</v>
      </c>
      <c r="D67" s="137"/>
      <c r="E67" s="137"/>
      <c r="F67" s="521">
        <v>4</v>
      </c>
      <c r="G67" s="411" t="s">
        <v>547</v>
      </c>
      <c r="H67" s="428"/>
      <c r="I67" s="452">
        <f t="shared" si="2"/>
        <v>0</v>
      </c>
      <c r="J67" s="428"/>
      <c r="K67" s="452">
        <f t="shared" si="5"/>
        <v>0</v>
      </c>
      <c r="L67" s="452">
        <f t="shared" si="6"/>
        <v>0</v>
      </c>
      <c r="M67" s="413"/>
    </row>
    <row r="68" spans="1:13">
      <c r="A68" s="477"/>
      <c r="B68" s="398" t="s">
        <v>1395</v>
      </c>
      <c r="C68" s="409" t="s">
        <v>1396</v>
      </c>
      <c r="D68" s="137"/>
      <c r="E68" s="137"/>
      <c r="F68" s="802"/>
      <c r="G68" s="410"/>
      <c r="H68" s="428"/>
      <c r="I68" s="452"/>
      <c r="J68" s="428"/>
      <c r="K68" s="452"/>
      <c r="L68" s="452"/>
      <c r="M68" s="479"/>
    </row>
    <row r="69" spans="1:13">
      <c r="A69" s="477"/>
      <c r="B69" s="398"/>
      <c r="C69" s="409" t="s">
        <v>1382</v>
      </c>
      <c r="D69" s="137"/>
      <c r="E69" s="137"/>
      <c r="F69" s="521">
        <v>1</v>
      </c>
      <c r="G69" s="411" t="s">
        <v>547</v>
      </c>
      <c r="H69" s="428"/>
      <c r="I69" s="452">
        <f t="shared" si="2"/>
        <v>0</v>
      </c>
      <c r="J69" s="428"/>
      <c r="K69" s="452">
        <f t="shared" si="5"/>
        <v>0</v>
      </c>
      <c r="L69" s="452">
        <f t="shared" si="6"/>
        <v>0</v>
      </c>
      <c r="M69" s="413"/>
    </row>
    <row r="70" spans="1:13">
      <c r="A70" s="477"/>
      <c r="B70" s="398"/>
      <c r="C70" s="409" t="s">
        <v>1368</v>
      </c>
      <c r="D70" s="137"/>
      <c r="E70" s="137"/>
      <c r="F70" s="521">
        <v>1</v>
      </c>
      <c r="G70" s="411" t="s">
        <v>547</v>
      </c>
      <c r="H70" s="428"/>
      <c r="I70" s="452">
        <f t="shared" si="2"/>
        <v>0</v>
      </c>
      <c r="J70" s="428"/>
      <c r="K70" s="452">
        <f t="shared" si="5"/>
        <v>0</v>
      </c>
      <c r="L70" s="452">
        <f t="shared" si="6"/>
        <v>0</v>
      </c>
      <c r="M70" s="413"/>
    </row>
    <row r="71" spans="1:13">
      <c r="A71" s="477"/>
      <c r="B71" s="398"/>
      <c r="C71" s="409" t="s">
        <v>1370</v>
      </c>
      <c r="D71" s="137"/>
      <c r="E71" s="137"/>
      <c r="F71" s="521">
        <v>1</v>
      </c>
      <c r="G71" s="411" t="s">
        <v>547</v>
      </c>
      <c r="H71" s="428"/>
      <c r="I71" s="452">
        <f t="shared" si="2"/>
        <v>0</v>
      </c>
      <c r="J71" s="428"/>
      <c r="K71" s="452">
        <f t="shared" si="5"/>
        <v>0</v>
      </c>
      <c r="L71" s="452">
        <f t="shared" si="6"/>
        <v>0</v>
      </c>
      <c r="M71" s="413"/>
    </row>
    <row r="72" spans="1:13">
      <c r="A72" s="477"/>
      <c r="B72" s="398" t="s">
        <v>1397</v>
      </c>
      <c r="C72" s="412" t="s">
        <v>1398</v>
      </c>
      <c r="D72" s="137"/>
      <c r="E72" s="137"/>
      <c r="F72" s="802"/>
      <c r="G72" s="410"/>
      <c r="H72" s="428"/>
      <c r="I72" s="452"/>
      <c r="J72" s="428"/>
      <c r="K72" s="452"/>
      <c r="L72" s="452"/>
      <c r="M72" s="479"/>
    </row>
    <row r="73" spans="1:13">
      <c r="A73" s="477"/>
      <c r="B73" s="398"/>
      <c r="C73" s="412" t="s">
        <v>1370</v>
      </c>
      <c r="D73" s="137"/>
      <c r="E73" s="137"/>
      <c r="F73" s="521">
        <v>1</v>
      </c>
      <c r="G73" s="411" t="s">
        <v>547</v>
      </c>
      <c r="H73" s="428"/>
      <c r="I73" s="452">
        <f t="shared" si="2"/>
        <v>0</v>
      </c>
      <c r="J73" s="428"/>
      <c r="K73" s="452">
        <f t="shared" si="5"/>
        <v>0</v>
      </c>
      <c r="L73" s="452">
        <f t="shared" si="6"/>
        <v>0</v>
      </c>
      <c r="M73" s="413"/>
    </row>
    <row r="74" spans="1:13">
      <c r="A74" s="477"/>
      <c r="B74" s="398" t="s">
        <v>1399</v>
      </c>
      <c r="C74" s="412" t="s">
        <v>1400</v>
      </c>
      <c r="D74" s="137"/>
      <c r="E74" s="137"/>
      <c r="F74" s="802"/>
      <c r="G74" s="411"/>
      <c r="H74" s="428"/>
      <c r="I74" s="452"/>
      <c r="J74" s="428"/>
      <c r="K74" s="452"/>
      <c r="L74" s="452"/>
      <c r="M74" s="479"/>
    </row>
    <row r="75" spans="1:13">
      <c r="A75" s="477"/>
      <c r="B75" s="153"/>
      <c r="C75" s="412" t="s">
        <v>1370</v>
      </c>
      <c r="D75" s="137"/>
      <c r="E75" s="137"/>
      <c r="F75" s="521">
        <v>5</v>
      </c>
      <c r="G75" s="411" t="s">
        <v>547</v>
      </c>
      <c r="H75" s="428"/>
      <c r="I75" s="452">
        <f t="shared" si="2"/>
        <v>0</v>
      </c>
      <c r="J75" s="428"/>
      <c r="K75" s="452">
        <f t="shared" si="5"/>
        <v>0</v>
      </c>
      <c r="L75" s="452">
        <f t="shared" si="6"/>
        <v>0</v>
      </c>
      <c r="M75" s="413"/>
    </row>
    <row r="76" spans="1:13">
      <c r="A76" s="477"/>
      <c r="B76" s="398" t="s">
        <v>1401</v>
      </c>
      <c r="C76" s="412" t="s">
        <v>1402</v>
      </c>
      <c r="D76" s="137"/>
      <c r="E76" s="137"/>
      <c r="F76" s="521"/>
      <c r="G76" s="411"/>
      <c r="H76" s="428"/>
      <c r="I76" s="452"/>
      <c r="J76" s="428"/>
      <c r="K76" s="452"/>
      <c r="L76" s="452"/>
      <c r="M76" s="479"/>
    </row>
    <row r="77" spans="1:13">
      <c r="A77" s="477"/>
      <c r="B77" s="398"/>
      <c r="C77" s="412" t="s">
        <v>1368</v>
      </c>
      <c r="D77" s="137"/>
      <c r="E77" s="137"/>
      <c r="F77" s="521">
        <v>8</v>
      </c>
      <c r="G77" s="411" t="s">
        <v>547</v>
      </c>
      <c r="H77" s="428"/>
      <c r="I77" s="452">
        <f t="shared" si="2"/>
        <v>0</v>
      </c>
      <c r="J77" s="428"/>
      <c r="K77" s="452">
        <f t="shared" si="5"/>
        <v>0</v>
      </c>
      <c r="L77" s="452">
        <f t="shared" si="6"/>
        <v>0</v>
      </c>
      <c r="M77" s="413"/>
    </row>
    <row r="78" spans="1:13">
      <c r="A78" s="477"/>
      <c r="B78" s="398" t="s">
        <v>1403</v>
      </c>
      <c r="C78" s="412" t="s">
        <v>1404</v>
      </c>
      <c r="D78" s="137"/>
      <c r="E78" s="137"/>
      <c r="F78" s="521">
        <v>8</v>
      </c>
      <c r="G78" s="411" t="s">
        <v>547</v>
      </c>
      <c r="H78" s="428"/>
      <c r="I78" s="452">
        <f t="shared" si="2"/>
        <v>0</v>
      </c>
      <c r="J78" s="428"/>
      <c r="K78" s="452">
        <f t="shared" si="5"/>
        <v>0</v>
      </c>
      <c r="L78" s="452">
        <f t="shared" si="6"/>
        <v>0</v>
      </c>
      <c r="M78" s="413"/>
    </row>
    <row r="79" spans="1:13">
      <c r="A79" s="477"/>
      <c r="B79" s="398" t="s">
        <v>1405</v>
      </c>
      <c r="C79" s="412" t="s">
        <v>1406</v>
      </c>
      <c r="D79" s="137"/>
      <c r="E79" s="137"/>
      <c r="F79" s="521"/>
      <c r="G79" s="411"/>
      <c r="H79" s="428"/>
      <c r="I79" s="452"/>
      <c r="J79" s="428"/>
      <c r="K79" s="452"/>
      <c r="L79" s="452"/>
      <c r="M79" s="479"/>
    </row>
    <row r="80" spans="1:13">
      <c r="A80" s="477"/>
      <c r="B80" s="398"/>
      <c r="C80" s="412" t="s">
        <v>1370</v>
      </c>
      <c r="D80" s="137"/>
      <c r="E80" s="137"/>
      <c r="F80" s="521">
        <v>1</v>
      </c>
      <c r="G80" s="411" t="s">
        <v>195</v>
      </c>
      <c r="H80" s="428"/>
      <c r="I80" s="452">
        <f t="shared" si="2"/>
        <v>0</v>
      </c>
      <c r="J80" s="428"/>
      <c r="K80" s="452">
        <f t="shared" si="5"/>
        <v>0</v>
      </c>
      <c r="L80" s="452">
        <f t="shared" si="6"/>
        <v>0</v>
      </c>
      <c r="M80" s="413"/>
    </row>
    <row r="81" spans="1:13">
      <c r="A81" s="477"/>
      <c r="B81" s="398"/>
      <c r="C81" s="412" t="s">
        <v>1387</v>
      </c>
      <c r="D81" s="137"/>
      <c r="E81" s="137"/>
      <c r="F81" s="521">
        <v>12</v>
      </c>
      <c r="G81" s="411" t="s">
        <v>195</v>
      </c>
      <c r="H81" s="428"/>
      <c r="I81" s="452">
        <f t="shared" ref="I81:I143" si="7">F81*H81</f>
        <v>0</v>
      </c>
      <c r="J81" s="428"/>
      <c r="K81" s="452">
        <f t="shared" si="5"/>
        <v>0</v>
      </c>
      <c r="L81" s="452">
        <f t="shared" si="6"/>
        <v>0</v>
      </c>
      <c r="M81" s="413"/>
    </row>
    <row r="82" spans="1:13">
      <c r="A82" s="477"/>
      <c r="B82" s="398" t="s">
        <v>1407</v>
      </c>
      <c r="C82" s="412" t="s">
        <v>1408</v>
      </c>
      <c r="D82" s="137"/>
      <c r="E82" s="137"/>
      <c r="F82" s="521"/>
      <c r="G82" s="411"/>
      <c r="H82" s="428"/>
      <c r="I82" s="452"/>
      <c r="J82" s="428"/>
      <c r="K82" s="452"/>
      <c r="L82" s="452"/>
      <c r="M82" s="479"/>
    </row>
    <row r="83" spans="1:13">
      <c r="A83" s="477"/>
      <c r="B83" s="398"/>
      <c r="C83" s="409" t="s">
        <v>1384</v>
      </c>
      <c r="D83" s="137"/>
      <c r="E83" s="137"/>
      <c r="F83" s="521">
        <v>12</v>
      </c>
      <c r="G83" s="411" t="s">
        <v>547</v>
      </c>
      <c r="H83" s="428"/>
      <c r="I83" s="452">
        <f t="shared" si="7"/>
        <v>0</v>
      </c>
      <c r="J83" s="428"/>
      <c r="K83" s="452">
        <f t="shared" ref="K83:K145" si="8">F83*J83</f>
        <v>0</v>
      </c>
      <c r="L83" s="452">
        <f t="shared" ref="L83:L145" si="9">I83+K83</f>
        <v>0</v>
      </c>
      <c r="M83" s="413"/>
    </row>
    <row r="84" spans="1:13">
      <c r="A84" s="477"/>
      <c r="B84" s="398"/>
      <c r="C84" s="409" t="s">
        <v>1385</v>
      </c>
      <c r="D84" s="137"/>
      <c r="E84" s="137"/>
      <c r="F84" s="521">
        <v>3</v>
      </c>
      <c r="G84" s="411" t="s">
        <v>547</v>
      </c>
      <c r="H84" s="428"/>
      <c r="I84" s="452">
        <f t="shared" si="7"/>
        <v>0</v>
      </c>
      <c r="J84" s="428"/>
      <c r="K84" s="452">
        <f t="shared" si="8"/>
        <v>0</v>
      </c>
      <c r="L84" s="452">
        <f t="shared" si="9"/>
        <v>0</v>
      </c>
      <c r="M84" s="413"/>
    </row>
    <row r="85" spans="1:13">
      <c r="A85" s="477"/>
      <c r="B85" s="398"/>
      <c r="C85" s="409" t="s">
        <v>1386</v>
      </c>
      <c r="D85" s="137"/>
      <c r="E85" s="137"/>
      <c r="F85" s="521">
        <v>1</v>
      </c>
      <c r="G85" s="411" t="s">
        <v>547</v>
      </c>
      <c r="H85" s="428"/>
      <c r="I85" s="452">
        <f t="shared" si="7"/>
        <v>0</v>
      </c>
      <c r="J85" s="428"/>
      <c r="K85" s="452">
        <f t="shared" si="8"/>
        <v>0</v>
      </c>
      <c r="L85" s="452">
        <f t="shared" si="9"/>
        <v>0</v>
      </c>
      <c r="M85" s="413"/>
    </row>
    <row r="86" spans="1:13">
      <c r="A86" s="477"/>
      <c r="B86" s="398"/>
      <c r="C86" s="409" t="s">
        <v>1387</v>
      </c>
      <c r="D86" s="137"/>
      <c r="E86" s="137"/>
      <c r="F86" s="521">
        <v>12</v>
      </c>
      <c r="G86" s="411" t="s">
        <v>547</v>
      </c>
      <c r="H86" s="428"/>
      <c r="I86" s="452">
        <f t="shared" si="7"/>
        <v>0</v>
      </c>
      <c r="J86" s="428"/>
      <c r="K86" s="452">
        <f t="shared" si="8"/>
        <v>0</v>
      </c>
      <c r="L86" s="452">
        <f t="shared" si="9"/>
        <v>0</v>
      </c>
      <c r="M86" s="413"/>
    </row>
    <row r="87" spans="1:13">
      <c r="A87" s="477"/>
      <c r="B87" s="398"/>
      <c r="C87" s="412" t="s">
        <v>1371</v>
      </c>
      <c r="D87" s="137"/>
      <c r="E87" s="137"/>
      <c r="F87" s="521">
        <v>1</v>
      </c>
      <c r="G87" s="411" t="s">
        <v>547</v>
      </c>
      <c r="H87" s="428"/>
      <c r="I87" s="452">
        <f t="shared" si="7"/>
        <v>0</v>
      </c>
      <c r="J87" s="428"/>
      <c r="K87" s="452">
        <f t="shared" si="8"/>
        <v>0</v>
      </c>
      <c r="L87" s="452">
        <f t="shared" si="9"/>
        <v>0</v>
      </c>
      <c r="M87" s="413"/>
    </row>
    <row r="88" spans="1:13">
      <c r="A88" s="477"/>
      <c r="B88" s="398" t="s">
        <v>1409</v>
      </c>
      <c r="C88" s="412" t="s">
        <v>1410</v>
      </c>
      <c r="D88" s="137"/>
      <c r="E88" s="137"/>
      <c r="F88" s="521"/>
      <c r="G88" s="411"/>
      <c r="H88" s="428"/>
      <c r="I88" s="452"/>
      <c r="J88" s="428"/>
      <c r="K88" s="452"/>
      <c r="L88" s="452"/>
      <c r="M88" s="479"/>
    </row>
    <row r="89" spans="1:13">
      <c r="A89" s="477"/>
      <c r="B89" s="398"/>
      <c r="C89" s="409" t="s">
        <v>1388</v>
      </c>
      <c r="D89" s="137"/>
      <c r="E89" s="137"/>
      <c r="F89" s="521">
        <v>14</v>
      </c>
      <c r="G89" s="411" t="s">
        <v>547</v>
      </c>
      <c r="H89" s="428"/>
      <c r="I89" s="452">
        <f t="shared" si="7"/>
        <v>0</v>
      </c>
      <c r="J89" s="428"/>
      <c r="K89" s="452">
        <f t="shared" si="8"/>
        <v>0</v>
      </c>
      <c r="L89" s="452">
        <f t="shared" si="9"/>
        <v>0</v>
      </c>
      <c r="M89" s="413"/>
    </row>
    <row r="90" spans="1:13">
      <c r="A90" s="477"/>
      <c r="B90" s="398" t="s">
        <v>1411</v>
      </c>
      <c r="C90" s="412" t="s">
        <v>1412</v>
      </c>
      <c r="D90" s="137"/>
      <c r="E90" s="137"/>
      <c r="F90" s="521">
        <v>6</v>
      </c>
      <c r="G90" s="411" t="s">
        <v>195</v>
      </c>
      <c r="H90" s="428"/>
      <c r="I90" s="452">
        <f t="shared" si="7"/>
        <v>0</v>
      </c>
      <c r="J90" s="428"/>
      <c r="K90" s="452">
        <f t="shared" si="8"/>
        <v>0</v>
      </c>
      <c r="L90" s="452">
        <f t="shared" si="9"/>
        <v>0</v>
      </c>
      <c r="M90" s="413"/>
    </row>
    <row r="91" spans="1:13">
      <c r="A91" s="153"/>
      <c r="B91" s="757"/>
      <c r="C91" s="40"/>
      <c r="D91" s="41"/>
      <c r="E91" s="154"/>
      <c r="F91" s="521"/>
      <c r="G91" s="275"/>
      <c r="H91" s="428"/>
      <c r="I91" s="452"/>
      <c r="J91" s="428"/>
      <c r="K91" s="452"/>
      <c r="L91" s="452"/>
      <c r="M91" s="397"/>
    </row>
    <row r="92" spans="1:13" s="759" customFormat="1" ht="23">
      <c r="A92" s="381"/>
      <c r="B92" s="758">
        <v>5.2</v>
      </c>
      <c r="C92" s="752" t="s">
        <v>1413</v>
      </c>
      <c r="D92" s="494"/>
      <c r="E92" s="495"/>
      <c r="F92" s="521"/>
      <c r="G92" s="491"/>
      <c r="H92" s="428"/>
      <c r="I92" s="452"/>
      <c r="J92" s="428"/>
      <c r="K92" s="452"/>
      <c r="L92" s="452"/>
      <c r="M92" s="496"/>
    </row>
    <row r="93" spans="1:13">
      <c r="A93" s="477"/>
      <c r="B93" s="398" t="s">
        <v>1414</v>
      </c>
      <c r="C93" s="582" t="s">
        <v>1415</v>
      </c>
      <c r="D93" s="137"/>
      <c r="E93" s="137"/>
      <c r="F93" s="521"/>
      <c r="G93" s="399"/>
      <c r="H93" s="428"/>
      <c r="I93" s="452"/>
      <c r="J93" s="428"/>
      <c r="K93" s="452"/>
      <c r="L93" s="452"/>
      <c r="M93" s="479"/>
    </row>
    <row r="94" spans="1:13">
      <c r="A94" s="477"/>
      <c r="B94" s="398"/>
      <c r="C94" s="409" t="s">
        <v>1416</v>
      </c>
      <c r="D94" s="137"/>
      <c r="E94" s="137"/>
      <c r="F94" s="521">
        <v>1</v>
      </c>
      <c r="G94" s="399" t="s">
        <v>195</v>
      </c>
      <c r="H94" s="428"/>
      <c r="I94" s="452">
        <f t="shared" si="7"/>
        <v>0</v>
      </c>
      <c r="J94" s="428"/>
      <c r="K94" s="452">
        <f t="shared" si="8"/>
        <v>0</v>
      </c>
      <c r="L94" s="452">
        <f t="shared" si="9"/>
        <v>0</v>
      </c>
      <c r="M94" s="413"/>
    </row>
    <row r="95" spans="1:13">
      <c r="A95" s="477"/>
      <c r="B95" s="398"/>
      <c r="C95" s="409" t="s">
        <v>1417</v>
      </c>
      <c r="D95" s="137"/>
      <c r="E95" s="137"/>
      <c r="F95" s="521">
        <v>1</v>
      </c>
      <c r="G95" s="399" t="s">
        <v>195</v>
      </c>
      <c r="H95" s="428"/>
      <c r="I95" s="452">
        <f t="shared" si="7"/>
        <v>0</v>
      </c>
      <c r="J95" s="428"/>
      <c r="K95" s="452">
        <f t="shared" si="8"/>
        <v>0</v>
      </c>
      <c r="L95" s="452">
        <f t="shared" si="9"/>
        <v>0</v>
      </c>
      <c r="M95" s="413"/>
    </row>
    <row r="96" spans="1:13">
      <c r="A96" s="477"/>
      <c r="B96" s="398"/>
      <c r="C96" s="409" t="s">
        <v>1418</v>
      </c>
      <c r="D96" s="137"/>
      <c r="E96" s="137"/>
      <c r="F96" s="521">
        <v>1</v>
      </c>
      <c r="G96" s="399" t="s">
        <v>195</v>
      </c>
      <c r="H96" s="428"/>
      <c r="I96" s="452">
        <f t="shared" si="7"/>
        <v>0</v>
      </c>
      <c r="J96" s="428"/>
      <c r="K96" s="452">
        <f t="shared" si="8"/>
        <v>0</v>
      </c>
      <c r="L96" s="452">
        <f t="shared" si="9"/>
        <v>0</v>
      </c>
      <c r="M96" s="413"/>
    </row>
    <row r="97" spans="1:13">
      <c r="A97" s="477"/>
      <c r="B97" s="398" t="s">
        <v>1419</v>
      </c>
      <c r="C97" s="582" t="s">
        <v>1420</v>
      </c>
      <c r="D97" s="137"/>
      <c r="E97" s="137"/>
      <c r="F97" s="521"/>
      <c r="G97" s="399"/>
      <c r="H97" s="428"/>
      <c r="I97" s="452"/>
      <c r="J97" s="428"/>
      <c r="K97" s="452"/>
      <c r="L97" s="452"/>
      <c r="M97" s="479"/>
    </row>
    <row r="98" spans="1:13">
      <c r="A98" s="477"/>
      <c r="B98" s="398"/>
      <c r="C98" s="409" t="s">
        <v>1421</v>
      </c>
      <c r="D98" s="137"/>
      <c r="E98" s="137"/>
      <c r="F98" s="521">
        <v>1</v>
      </c>
      <c r="G98" s="399" t="s">
        <v>195</v>
      </c>
      <c r="H98" s="428"/>
      <c r="I98" s="452">
        <f t="shared" si="7"/>
        <v>0</v>
      </c>
      <c r="J98" s="428"/>
      <c r="K98" s="452">
        <f t="shared" si="8"/>
        <v>0</v>
      </c>
      <c r="L98" s="452">
        <f t="shared" si="9"/>
        <v>0</v>
      </c>
      <c r="M98" s="413"/>
    </row>
    <row r="99" spans="1:13">
      <c r="A99" s="477"/>
      <c r="B99" s="398"/>
      <c r="C99" s="409" t="s">
        <v>1422</v>
      </c>
      <c r="D99" s="137"/>
      <c r="E99" s="137"/>
      <c r="F99" s="521">
        <v>1</v>
      </c>
      <c r="G99" s="399" t="s">
        <v>195</v>
      </c>
      <c r="H99" s="428"/>
      <c r="I99" s="452">
        <f t="shared" si="7"/>
        <v>0</v>
      </c>
      <c r="J99" s="428"/>
      <c r="K99" s="452">
        <f t="shared" si="8"/>
        <v>0</v>
      </c>
      <c r="L99" s="452">
        <f t="shared" si="9"/>
        <v>0</v>
      </c>
      <c r="M99" s="413"/>
    </row>
    <row r="100" spans="1:13">
      <c r="A100" s="477"/>
      <c r="B100" s="398" t="s">
        <v>1423</v>
      </c>
      <c r="C100" s="582" t="s">
        <v>1424</v>
      </c>
      <c r="D100" s="137"/>
      <c r="E100" s="137"/>
      <c r="F100" s="521"/>
      <c r="G100" s="399"/>
      <c r="H100" s="428"/>
      <c r="I100" s="452"/>
      <c r="J100" s="428"/>
      <c r="K100" s="452"/>
      <c r="L100" s="452"/>
      <c r="M100" s="479"/>
    </row>
    <row r="101" spans="1:13">
      <c r="A101" s="477"/>
      <c r="B101" s="398"/>
      <c r="C101" s="409" t="s">
        <v>1425</v>
      </c>
      <c r="D101" s="137"/>
      <c r="E101" s="137"/>
      <c r="F101" s="521">
        <v>1</v>
      </c>
      <c r="G101" s="399" t="s">
        <v>195</v>
      </c>
      <c r="H101" s="428"/>
      <c r="I101" s="452">
        <f t="shared" si="7"/>
        <v>0</v>
      </c>
      <c r="J101" s="428"/>
      <c r="K101" s="452">
        <f t="shared" si="8"/>
        <v>0</v>
      </c>
      <c r="L101" s="452">
        <f t="shared" si="9"/>
        <v>0</v>
      </c>
      <c r="M101" s="413"/>
    </row>
    <row r="102" spans="1:13">
      <c r="A102" s="477"/>
      <c r="B102" s="398" t="s">
        <v>1426</v>
      </c>
      <c r="C102" s="582" t="s">
        <v>1427</v>
      </c>
      <c r="D102" s="137"/>
      <c r="E102" s="137"/>
      <c r="F102" s="521"/>
      <c r="G102" s="399"/>
      <c r="H102" s="428"/>
      <c r="I102" s="452"/>
      <c r="J102" s="428"/>
      <c r="K102" s="452"/>
      <c r="L102" s="452"/>
      <c r="M102" s="479"/>
    </row>
    <row r="103" spans="1:13">
      <c r="A103" s="477"/>
      <c r="B103" s="398"/>
      <c r="C103" s="409" t="s">
        <v>1428</v>
      </c>
      <c r="D103" s="137"/>
      <c r="E103" s="137"/>
      <c r="F103" s="521">
        <v>1</v>
      </c>
      <c r="G103" s="399" t="s">
        <v>195</v>
      </c>
      <c r="H103" s="428"/>
      <c r="I103" s="452">
        <f t="shared" si="7"/>
        <v>0</v>
      </c>
      <c r="J103" s="428"/>
      <c r="K103" s="452">
        <f t="shared" si="8"/>
        <v>0</v>
      </c>
      <c r="L103" s="452">
        <f t="shared" si="9"/>
        <v>0</v>
      </c>
      <c r="M103" s="413"/>
    </row>
    <row r="104" spans="1:13">
      <c r="A104" s="477"/>
      <c r="B104" s="398" t="s">
        <v>1429</v>
      </c>
      <c r="C104" s="582" t="s">
        <v>1430</v>
      </c>
      <c r="D104" s="137"/>
      <c r="E104" s="137"/>
      <c r="F104" s="521">
        <v>1</v>
      </c>
      <c r="G104" s="399" t="s">
        <v>195</v>
      </c>
      <c r="H104" s="428"/>
      <c r="I104" s="452">
        <f t="shared" si="7"/>
        <v>0</v>
      </c>
      <c r="J104" s="428"/>
      <c r="K104" s="452">
        <f t="shared" si="8"/>
        <v>0</v>
      </c>
      <c r="L104" s="452">
        <f t="shared" si="9"/>
        <v>0</v>
      </c>
      <c r="M104" s="413"/>
    </row>
    <row r="105" spans="1:13">
      <c r="A105" s="477"/>
      <c r="B105" s="398" t="s">
        <v>1431</v>
      </c>
      <c r="C105" s="412" t="s">
        <v>1400</v>
      </c>
      <c r="D105" s="137"/>
      <c r="E105" s="137"/>
      <c r="F105" s="802"/>
      <c r="G105" s="411"/>
      <c r="H105" s="428"/>
      <c r="I105" s="452"/>
      <c r="J105" s="428"/>
      <c r="K105" s="452"/>
      <c r="L105" s="452"/>
      <c r="M105" s="479"/>
    </row>
    <row r="106" spans="1:13">
      <c r="A106" s="477"/>
      <c r="B106" s="153"/>
      <c r="C106" s="412" t="s">
        <v>1384</v>
      </c>
      <c r="D106" s="137"/>
      <c r="E106" s="137"/>
      <c r="F106" s="521">
        <v>1</v>
      </c>
      <c r="G106" s="411" t="s">
        <v>547</v>
      </c>
      <c r="H106" s="428"/>
      <c r="I106" s="452">
        <f t="shared" si="7"/>
        <v>0</v>
      </c>
      <c r="J106" s="428"/>
      <c r="K106" s="452">
        <f t="shared" si="8"/>
        <v>0</v>
      </c>
      <c r="L106" s="452">
        <f t="shared" si="9"/>
        <v>0</v>
      </c>
      <c r="M106" s="413"/>
    </row>
    <row r="107" spans="1:13">
      <c r="A107" s="477"/>
      <c r="B107" s="398" t="s">
        <v>1432</v>
      </c>
      <c r="C107" s="409" t="s">
        <v>1433</v>
      </c>
      <c r="D107" s="137"/>
      <c r="E107" s="137"/>
      <c r="F107" s="521"/>
      <c r="G107" s="410"/>
      <c r="H107" s="428"/>
      <c r="I107" s="452"/>
      <c r="J107" s="428"/>
      <c r="K107" s="452"/>
      <c r="L107" s="452"/>
      <c r="M107" s="479"/>
    </row>
    <row r="108" spans="1:13">
      <c r="A108" s="477"/>
      <c r="B108" s="398"/>
      <c r="C108" s="409" t="s">
        <v>1387</v>
      </c>
      <c r="D108" s="137"/>
      <c r="E108" s="137"/>
      <c r="F108" s="521">
        <v>14</v>
      </c>
      <c r="G108" s="411" t="s">
        <v>547</v>
      </c>
      <c r="H108" s="428"/>
      <c r="I108" s="452">
        <f t="shared" si="7"/>
        <v>0</v>
      </c>
      <c r="J108" s="428"/>
      <c r="K108" s="452">
        <f t="shared" si="8"/>
        <v>0</v>
      </c>
      <c r="L108" s="452">
        <f t="shared" si="9"/>
        <v>0</v>
      </c>
      <c r="M108" s="413"/>
    </row>
    <row r="109" spans="1:13">
      <c r="A109" s="477"/>
      <c r="B109" s="398" t="s">
        <v>1434</v>
      </c>
      <c r="C109" s="409" t="s">
        <v>1435</v>
      </c>
      <c r="D109" s="137"/>
      <c r="E109" s="137"/>
      <c r="F109" s="803"/>
      <c r="G109" s="399"/>
      <c r="H109" s="428"/>
      <c r="I109" s="452"/>
      <c r="J109" s="428"/>
      <c r="K109" s="452"/>
      <c r="L109" s="452"/>
      <c r="M109" s="479"/>
    </row>
    <row r="110" spans="1:13">
      <c r="A110" s="477"/>
      <c r="B110" s="398"/>
      <c r="C110" s="409" t="s">
        <v>1436</v>
      </c>
      <c r="D110" s="137"/>
      <c r="E110" s="137"/>
      <c r="F110" s="521">
        <v>300</v>
      </c>
      <c r="G110" s="399" t="s">
        <v>1369</v>
      </c>
      <c r="H110" s="428"/>
      <c r="I110" s="452">
        <f t="shared" si="7"/>
        <v>0</v>
      </c>
      <c r="J110" s="428"/>
      <c r="K110" s="452">
        <f t="shared" si="8"/>
        <v>0</v>
      </c>
      <c r="L110" s="452">
        <f t="shared" si="9"/>
        <v>0</v>
      </c>
      <c r="M110" s="413"/>
    </row>
    <row r="111" spans="1:13" s="133" customFormat="1">
      <c r="A111" s="477"/>
      <c r="B111" s="398"/>
      <c r="C111" s="409" t="s">
        <v>1382</v>
      </c>
      <c r="D111" s="137"/>
      <c r="E111" s="137"/>
      <c r="F111" s="521">
        <v>15</v>
      </c>
      <c r="G111" s="399" t="s">
        <v>1369</v>
      </c>
      <c r="H111" s="428"/>
      <c r="I111" s="452">
        <f t="shared" si="7"/>
        <v>0</v>
      </c>
      <c r="J111" s="428"/>
      <c r="K111" s="452">
        <f t="shared" si="8"/>
        <v>0</v>
      </c>
      <c r="L111" s="452">
        <f t="shared" si="9"/>
        <v>0</v>
      </c>
      <c r="M111" s="413"/>
    </row>
    <row r="112" spans="1:13" s="133" customFormat="1">
      <c r="A112" s="477"/>
      <c r="B112" s="398"/>
      <c r="C112" s="409" t="s">
        <v>1368</v>
      </c>
      <c r="D112" s="137"/>
      <c r="E112" s="137"/>
      <c r="F112" s="521">
        <v>130</v>
      </c>
      <c r="G112" s="399" t="s">
        <v>1369</v>
      </c>
      <c r="H112" s="428"/>
      <c r="I112" s="452">
        <f t="shared" si="7"/>
        <v>0</v>
      </c>
      <c r="J112" s="428"/>
      <c r="K112" s="452">
        <f t="shared" si="8"/>
        <v>0</v>
      </c>
      <c r="L112" s="452">
        <f t="shared" si="9"/>
        <v>0</v>
      </c>
      <c r="M112" s="413"/>
    </row>
    <row r="113" spans="1:13">
      <c r="A113" s="477"/>
      <c r="B113" s="398"/>
      <c r="C113" s="409" t="s">
        <v>1370</v>
      </c>
      <c r="D113" s="137"/>
      <c r="E113" s="137"/>
      <c r="F113" s="521">
        <v>80</v>
      </c>
      <c r="G113" s="399" t="s">
        <v>1369</v>
      </c>
      <c r="H113" s="428"/>
      <c r="I113" s="452">
        <f t="shared" si="7"/>
        <v>0</v>
      </c>
      <c r="J113" s="428"/>
      <c r="K113" s="452">
        <f t="shared" si="8"/>
        <v>0</v>
      </c>
      <c r="L113" s="452">
        <f t="shared" si="9"/>
        <v>0</v>
      </c>
      <c r="M113" s="413"/>
    </row>
    <row r="114" spans="1:13">
      <c r="A114" s="477"/>
      <c r="B114" s="398"/>
      <c r="C114" s="409" t="s">
        <v>1384</v>
      </c>
      <c r="D114" s="137"/>
      <c r="E114" s="137"/>
      <c r="F114" s="521">
        <v>55</v>
      </c>
      <c r="G114" s="399" t="s">
        <v>1369</v>
      </c>
      <c r="H114" s="428"/>
      <c r="I114" s="452">
        <f t="shared" si="7"/>
        <v>0</v>
      </c>
      <c r="J114" s="428"/>
      <c r="K114" s="452">
        <f t="shared" si="8"/>
        <v>0</v>
      </c>
      <c r="L114" s="452">
        <f t="shared" si="9"/>
        <v>0</v>
      </c>
      <c r="M114" s="413"/>
    </row>
    <row r="115" spans="1:13">
      <c r="A115" s="477"/>
      <c r="B115" s="398"/>
      <c r="C115" s="409" t="s">
        <v>1372</v>
      </c>
      <c r="D115" s="137"/>
      <c r="E115" s="137"/>
      <c r="F115" s="521">
        <v>1</v>
      </c>
      <c r="G115" s="399" t="s">
        <v>1373</v>
      </c>
      <c r="H115" s="428"/>
      <c r="I115" s="452">
        <f t="shared" si="7"/>
        <v>0</v>
      </c>
      <c r="J115" s="428"/>
      <c r="K115" s="452">
        <f t="shared" si="8"/>
        <v>0</v>
      </c>
      <c r="L115" s="452">
        <f t="shared" si="9"/>
        <v>0</v>
      </c>
      <c r="M115" s="413"/>
    </row>
    <row r="116" spans="1:13">
      <c r="A116" s="477"/>
      <c r="B116" s="398"/>
      <c r="C116" s="409" t="s">
        <v>1374</v>
      </c>
      <c r="D116" s="137"/>
      <c r="E116" s="137"/>
      <c r="F116" s="521">
        <v>1</v>
      </c>
      <c r="G116" s="399" t="s">
        <v>1373</v>
      </c>
      <c r="H116" s="428"/>
      <c r="I116" s="452">
        <f t="shared" si="7"/>
        <v>0</v>
      </c>
      <c r="J116" s="428"/>
      <c r="K116" s="452">
        <f t="shared" si="8"/>
        <v>0</v>
      </c>
      <c r="L116" s="452">
        <f t="shared" si="9"/>
        <v>0</v>
      </c>
      <c r="M116" s="413"/>
    </row>
    <row r="117" spans="1:13">
      <c r="A117" s="477"/>
      <c r="B117" s="398"/>
      <c r="C117" s="409" t="s">
        <v>1375</v>
      </c>
      <c r="D117" s="137"/>
      <c r="E117" s="137"/>
      <c r="F117" s="521">
        <v>1</v>
      </c>
      <c r="G117" s="399" t="s">
        <v>1373</v>
      </c>
      <c r="H117" s="428"/>
      <c r="I117" s="452">
        <f t="shared" si="7"/>
        <v>0</v>
      </c>
      <c r="J117" s="428"/>
      <c r="K117" s="452">
        <f t="shared" si="8"/>
        <v>0</v>
      </c>
      <c r="L117" s="452">
        <f t="shared" si="9"/>
        <v>0</v>
      </c>
      <c r="M117" s="413"/>
    </row>
    <row r="118" spans="1:13">
      <c r="A118" s="477"/>
      <c r="B118" s="398" t="s">
        <v>1437</v>
      </c>
      <c r="C118" s="409" t="s">
        <v>1438</v>
      </c>
      <c r="D118" s="137"/>
      <c r="E118" s="137"/>
      <c r="F118" s="803"/>
      <c r="G118" s="399"/>
      <c r="H118" s="428"/>
      <c r="I118" s="452"/>
      <c r="J118" s="428"/>
      <c r="K118" s="452"/>
      <c r="L118" s="452"/>
      <c r="M118" s="479"/>
    </row>
    <row r="119" spans="1:13" s="133" customFormat="1">
      <c r="A119" s="477"/>
      <c r="B119" s="398"/>
      <c r="C119" s="409" t="s">
        <v>1384</v>
      </c>
      <c r="D119" s="137"/>
      <c r="E119" s="137"/>
      <c r="F119" s="521">
        <v>20</v>
      </c>
      <c r="G119" s="399" t="s">
        <v>1369</v>
      </c>
      <c r="H119" s="428"/>
      <c r="I119" s="452">
        <f t="shared" si="7"/>
        <v>0</v>
      </c>
      <c r="J119" s="428"/>
      <c r="K119" s="452">
        <f t="shared" si="8"/>
        <v>0</v>
      </c>
      <c r="L119" s="452">
        <f t="shared" si="9"/>
        <v>0</v>
      </c>
      <c r="M119" s="413"/>
    </row>
    <row r="120" spans="1:13">
      <c r="A120" s="477"/>
      <c r="B120" s="398"/>
      <c r="C120" s="409" t="s">
        <v>1386</v>
      </c>
      <c r="D120" s="137"/>
      <c r="E120" s="137"/>
      <c r="F120" s="521">
        <v>210</v>
      </c>
      <c r="G120" s="399" t="s">
        <v>1369</v>
      </c>
      <c r="H120" s="428"/>
      <c r="I120" s="452">
        <f t="shared" si="7"/>
        <v>0</v>
      </c>
      <c r="J120" s="428"/>
      <c r="K120" s="452">
        <f t="shared" si="8"/>
        <v>0</v>
      </c>
      <c r="L120" s="452">
        <f t="shared" si="9"/>
        <v>0</v>
      </c>
      <c r="M120" s="413"/>
    </row>
    <row r="121" spans="1:13">
      <c r="A121" s="477"/>
      <c r="B121" s="398"/>
      <c r="C121" s="409" t="s">
        <v>1387</v>
      </c>
      <c r="D121" s="137"/>
      <c r="E121" s="137"/>
      <c r="F121" s="521">
        <v>150</v>
      </c>
      <c r="G121" s="399" t="s">
        <v>1369</v>
      </c>
      <c r="H121" s="428"/>
      <c r="I121" s="452">
        <f t="shared" si="7"/>
        <v>0</v>
      </c>
      <c r="J121" s="428"/>
      <c r="K121" s="452">
        <f t="shared" si="8"/>
        <v>0</v>
      </c>
      <c r="L121" s="452">
        <f t="shared" si="9"/>
        <v>0</v>
      </c>
      <c r="M121" s="413"/>
    </row>
    <row r="122" spans="1:13">
      <c r="A122" s="477"/>
      <c r="B122" s="398"/>
      <c r="C122" s="409" t="s">
        <v>1372</v>
      </c>
      <c r="D122" s="137"/>
      <c r="E122" s="137"/>
      <c r="F122" s="521">
        <v>1</v>
      </c>
      <c r="G122" s="399" t="s">
        <v>1373</v>
      </c>
      <c r="H122" s="428"/>
      <c r="I122" s="452">
        <f t="shared" si="7"/>
        <v>0</v>
      </c>
      <c r="J122" s="428"/>
      <c r="K122" s="452">
        <f t="shared" si="8"/>
        <v>0</v>
      </c>
      <c r="L122" s="452">
        <f t="shared" si="9"/>
        <v>0</v>
      </c>
      <c r="M122" s="413"/>
    </row>
    <row r="123" spans="1:13">
      <c r="A123" s="477"/>
      <c r="B123" s="398"/>
      <c r="C123" s="409" t="s">
        <v>1374</v>
      </c>
      <c r="D123" s="137"/>
      <c r="E123" s="137"/>
      <c r="F123" s="521">
        <v>1</v>
      </c>
      <c r="G123" s="399" t="s">
        <v>1373</v>
      </c>
      <c r="H123" s="428"/>
      <c r="I123" s="452">
        <f t="shared" si="7"/>
        <v>0</v>
      </c>
      <c r="J123" s="428"/>
      <c r="K123" s="452">
        <f t="shared" si="8"/>
        <v>0</v>
      </c>
      <c r="L123" s="452">
        <f t="shared" si="9"/>
        <v>0</v>
      </c>
      <c r="M123" s="413"/>
    </row>
    <row r="124" spans="1:13">
      <c r="A124" s="477"/>
      <c r="B124" s="398"/>
      <c r="C124" s="409" t="s">
        <v>1375</v>
      </c>
      <c r="D124" s="137"/>
      <c r="E124" s="137"/>
      <c r="F124" s="521">
        <v>1</v>
      </c>
      <c r="G124" s="399" t="s">
        <v>1373</v>
      </c>
      <c r="H124" s="428"/>
      <c r="I124" s="452">
        <f t="shared" si="7"/>
        <v>0</v>
      </c>
      <c r="J124" s="428"/>
      <c r="K124" s="452">
        <f t="shared" si="8"/>
        <v>0</v>
      </c>
      <c r="L124" s="452">
        <f t="shared" si="9"/>
        <v>0</v>
      </c>
      <c r="M124" s="413"/>
    </row>
    <row r="125" spans="1:13">
      <c r="A125" s="477"/>
      <c r="B125" s="398" t="s">
        <v>1439</v>
      </c>
      <c r="C125" s="409" t="s">
        <v>1440</v>
      </c>
      <c r="D125" s="137"/>
      <c r="E125" s="137"/>
      <c r="F125" s="803"/>
      <c r="G125" s="399"/>
      <c r="H125" s="428"/>
      <c r="I125" s="452"/>
      <c r="J125" s="428"/>
      <c r="K125" s="452"/>
      <c r="L125" s="452"/>
      <c r="M125" s="479"/>
    </row>
    <row r="126" spans="1:13">
      <c r="A126" s="477"/>
      <c r="B126" s="398"/>
      <c r="C126" s="409" t="s">
        <v>1436</v>
      </c>
      <c r="D126" s="137"/>
      <c r="E126" s="137"/>
      <c r="F126" s="521">
        <v>30</v>
      </c>
      <c r="G126" s="399" t="s">
        <v>1369</v>
      </c>
      <c r="H126" s="428"/>
      <c r="I126" s="452">
        <f t="shared" si="7"/>
        <v>0</v>
      </c>
      <c r="J126" s="428"/>
      <c r="K126" s="452">
        <f t="shared" si="8"/>
        <v>0</v>
      </c>
      <c r="L126" s="452">
        <f t="shared" si="9"/>
        <v>0</v>
      </c>
      <c r="M126" s="413"/>
    </row>
    <row r="127" spans="1:13">
      <c r="A127" s="477"/>
      <c r="B127" s="398"/>
      <c r="C127" s="409" t="s">
        <v>1382</v>
      </c>
      <c r="D127" s="137"/>
      <c r="E127" s="137"/>
      <c r="F127" s="521">
        <v>560</v>
      </c>
      <c r="G127" s="399" t="s">
        <v>1369</v>
      </c>
      <c r="H127" s="428"/>
      <c r="I127" s="452">
        <f t="shared" si="7"/>
        <v>0</v>
      </c>
      <c r="J127" s="428"/>
      <c r="K127" s="452">
        <f t="shared" si="8"/>
        <v>0</v>
      </c>
      <c r="L127" s="452">
        <f t="shared" si="9"/>
        <v>0</v>
      </c>
      <c r="M127" s="413"/>
    </row>
    <row r="128" spans="1:13">
      <c r="A128" s="477"/>
      <c r="B128" s="398"/>
      <c r="C128" s="409" t="s">
        <v>1368</v>
      </c>
      <c r="D128" s="137"/>
      <c r="E128" s="137"/>
      <c r="F128" s="521">
        <v>910</v>
      </c>
      <c r="G128" s="399" t="s">
        <v>1369</v>
      </c>
      <c r="H128" s="428"/>
      <c r="I128" s="452">
        <f t="shared" si="7"/>
        <v>0</v>
      </c>
      <c r="J128" s="428"/>
      <c r="K128" s="452">
        <f t="shared" si="8"/>
        <v>0</v>
      </c>
      <c r="L128" s="452">
        <f t="shared" si="9"/>
        <v>0</v>
      </c>
      <c r="M128" s="413"/>
    </row>
    <row r="129" spans="1:13">
      <c r="A129" s="477"/>
      <c r="B129" s="398"/>
      <c r="C129" s="409" t="s">
        <v>1370</v>
      </c>
      <c r="D129" s="137"/>
      <c r="E129" s="137"/>
      <c r="F129" s="521">
        <v>710</v>
      </c>
      <c r="G129" s="399" t="s">
        <v>1369</v>
      </c>
      <c r="H129" s="428"/>
      <c r="I129" s="452">
        <f t="shared" si="7"/>
        <v>0</v>
      </c>
      <c r="J129" s="428"/>
      <c r="K129" s="452">
        <f t="shared" si="8"/>
        <v>0</v>
      </c>
      <c r="L129" s="452">
        <f t="shared" si="9"/>
        <v>0</v>
      </c>
      <c r="M129" s="413"/>
    </row>
    <row r="130" spans="1:13">
      <c r="A130" s="477"/>
      <c r="B130" s="398"/>
      <c r="C130" s="409" t="s">
        <v>1384</v>
      </c>
      <c r="D130" s="137"/>
      <c r="E130" s="137"/>
      <c r="F130" s="521">
        <v>1320</v>
      </c>
      <c r="G130" s="399" t="s">
        <v>1369</v>
      </c>
      <c r="H130" s="428"/>
      <c r="I130" s="452">
        <f t="shared" si="7"/>
        <v>0</v>
      </c>
      <c r="J130" s="428"/>
      <c r="K130" s="452">
        <f t="shared" si="8"/>
        <v>0</v>
      </c>
      <c r="L130" s="452">
        <f t="shared" si="9"/>
        <v>0</v>
      </c>
      <c r="M130" s="413"/>
    </row>
    <row r="131" spans="1:13">
      <c r="A131" s="477"/>
      <c r="B131" s="398"/>
      <c r="C131" s="409" t="s">
        <v>1385</v>
      </c>
      <c r="D131" s="137"/>
      <c r="E131" s="137"/>
      <c r="F131" s="521">
        <v>720</v>
      </c>
      <c r="G131" s="399" t="s">
        <v>1369</v>
      </c>
      <c r="H131" s="428"/>
      <c r="I131" s="452">
        <f t="shared" si="7"/>
        <v>0</v>
      </c>
      <c r="J131" s="428"/>
      <c r="K131" s="452">
        <f t="shared" si="8"/>
        <v>0</v>
      </c>
      <c r="L131" s="452">
        <f t="shared" si="9"/>
        <v>0</v>
      </c>
      <c r="M131" s="413"/>
    </row>
    <row r="132" spans="1:13">
      <c r="A132" s="477"/>
      <c r="B132" s="398"/>
      <c r="C132" s="409" t="s">
        <v>1372</v>
      </c>
      <c r="D132" s="137"/>
      <c r="E132" s="137"/>
      <c r="F132" s="521">
        <v>1</v>
      </c>
      <c r="G132" s="399" t="s">
        <v>1373</v>
      </c>
      <c r="H132" s="428"/>
      <c r="I132" s="452">
        <f t="shared" si="7"/>
        <v>0</v>
      </c>
      <c r="J132" s="428"/>
      <c r="K132" s="452">
        <f t="shared" si="8"/>
        <v>0</v>
      </c>
      <c r="L132" s="452">
        <f t="shared" si="9"/>
        <v>0</v>
      </c>
      <c r="M132" s="413"/>
    </row>
    <row r="133" spans="1:13">
      <c r="A133" s="477"/>
      <c r="B133" s="398"/>
      <c r="C133" s="409" t="s">
        <v>1374</v>
      </c>
      <c r="D133" s="137"/>
      <c r="E133" s="137"/>
      <c r="F133" s="521">
        <v>1</v>
      </c>
      <c r="G133" s="399" t="s">
        <v>1373</v>
      </c>
      <c r="H133" s="428"/>
      <c r="I133" s="452">
        <f t="shared" si="7"/>
        <v>0</v>
      </c>
      <c r="J133" s="428"/>
      <c r="K133" s="452">
        <f t="shared" si="8"/>
        <v>0</v>
      </c>
      <c r="L133" s="452">
        <f t="shared" si="9"/>
        <v>0</v>
      </c>
      <c r="M133" s="413"/>
    </row>
    <row r="134" spans="1:13">
      <c r="A134" s="477"/>
      <c r="B134" s="398"/>
      <c r="C134" s="409" t="s">
        <v>1375</v>
      </c>
      <c r="D134" s="137"/>
      <c r="E134" s="137"/>
      <c r="F134" s="521">
        <v>1</v>
      </c>
      <c r="G134" s="399" t="s">
        <v>1373</v>
      </c>
      <c r="H134" s="428"/>
      <c r="I134" s="452">
        <f t="shared" si="7"/>
        <v>0</v>
      </c>
      <c r="J134" s="428"/>
      <c r="K134" s="452">
        <f t="shared" si="8"/>
        <v>0</v>
      </c>
      <c r="L134" s="452">
        <f t="shared" si="9"/>
        <v>0</v>
      </c>
      <c r="M134" s="413"/>
    </row>
    <row r="135" spans="1:13">
      <c r="A135" s="477"/>
      <c r="B135" s="398" t="s">
        <v>1441</v>
      </c>
      <c r="C135" s="409" t="s">
        <v>1442</v>
      </c>
      <c r="D135" s="137"/>
      <c r="E135" s="137"/>
      <c r="F135" s="521"/>
      <c r="G135" s="399"/>
      <c r="H135" s="428"/>
      <c r="I135" s="452"/>
      <c r="J135" s="428"/>
      <c r="K135" s="452"/>
      <c r="L135" s="452"/>
      <c r="M135" s="479"/>
    </row>
    <row r="136" spans="1:13">
      <c r="A136" s="477"/>
      <c r="B136" s="398"/>
      <c r="C136" s="409" t="s">
        <v>1436</v>
      </c>
      <c r="D136" s="137"/>
      <c r="E136" s="137"/>
      <c r="F136" s="521">
        <v>3</v>
      </c>
      <c r="G136" s="399" t="s">
        <v>547</v>
      </c>
      <c r="H136" s="428"/>
      <c r="I136" s="452">
        <f t="shared" si="7"/>
        <v>0</v>
      </c>
      <c r="J136" s="428"/>
      <c r="K136" s="452">
        <f t="shared" si="8"/>
        <v>0</v>
      </c>
      <c r="L136" s="452">
        <f t="shared" si="9"/>
        <v>0</v>
      </c>
      <c r="M136" s="413"/>
    </row>
    <row r="137" spans="1:13">
      <c r="A137" s="477"/>
      <c r="B137" s="398"/>
      <c r="C137" s="409" t="s">
        <v>1382</v>
      </c>
      <c r="D137" s="137"/>
      <c r="E137" s="137"/>
      <c r="F137" s="521">
        <v>9</v>
      </c>
      <c r="G137" s="399" t="s">
        <v>547</v>
      </c>
      <c r="H137" s="428"/>
      <c r="I137" s="452">
        <f t="shared" si="7"/>
        <v>0</v>
      </c>
      <c r="J137" s="428"/>
      <c r="K137" s="452">
        <f t="shared" si="8"/>
        <v>0</v>
      </c>
      <c r="L137" s="452">
        <f t="shared" si="9"/>
        <v>0</v>
      </c>
      <c r="M137" s="413"/>
    </row>
    <row r="138" spans="1:13">
      <c r="A138" s="477"/>
      <c r="B138" s="398"/>
      <c r="C138" s="409" t="s">
        <v>1368</v>
      </c>
      <c r="D138" s="137"/>
      <c r="E138" s="137"/>
      <c r="F138" s="521">
        <v>9</v>
      </c>
      <c r="G138" s="399" t="s">
        <v>547</v>
      </c>
      <c r="H138" s="428"/>
      <c r="I138" s="452">
        <f t="shared" si="7"/>
        <v>0</v>
      </c>
      <c r="J138" s="428"/>
      <c r="K138" s="452">
        <f t="shared" si="8"/>
        <v>0</v>
      </c>
      <c r="L138" s="452">
        <f t="shared" si="9"/>
        <v>0</v>
      </c>
      <c r="M138" s="413"/>
    </row>
    <row r="139" spans="1:13" s="133" customFormat="1">
      <c r="A139" s="477"/>
      <c r="B139" s="398" t="s">
        <v>1443</v>
      </c>
      <c r="C139" s="409" t="s">
        <v>1444</v>
      </c>
      <c r="D139" s="137"/>
      <c r="E139" s="137"/>
      <c r="F139" s="521"/>
      <c r="G139" s="399"/>
      <c r="H139" s="428"/>
      <c r="I139" s="452"/>
      <c r="J139" s="428"/>
      <c r="K139" s="452"/>
      <c r="L139" s="452"/>
      <c r="M139" s="479"/>
    </row>
    <row r="140" spans="1:13" s="133" customFormat="1">
      <c r="A140" s="477"/>
      <c r="B140" s="398"/>
      <c r="C140" s="409" t="s">
        <v>1382</v>
      </c>
      <c r="D140" s="137"/>
      <c r="E140" s="137"/>
      <c r="F140" s="521">
        <v>13</v>
      </c>
      <c r="G140" s="399" t="s">
        <v>547</v>
      </c>
      <c r="H140" s="428"/>
      <c r="I140" s="452">
        <f t="shared" si="7"/>
        <v>0</v>
      </c>
      <c r="J140" s="428"/>
      <c r="K140" s="452">
        <f t="shared" si="8"/>
        <v>0</v>
      </c>
      <c r="L140" s="452">
        <f t="shared" si="9"/>
        <v>0</v>
      </c>
      <c r="M140" s="413"/>
    </row>
    <row r="141" spans="1:13" s="133" customFormat="1">
      <c r="A141" s="477"/>
      <c r="B141" s="398"/>
      <c r="C141" s="409" t="s">
        <v>1368</v>
      </c>
      <c r="D141" s="137"/>
      <c r="E141" s="137"/>
      <c r="F141" s="521">
        <v>15</v>
      </c>
      <c r="G141" s="399" t="s">
        <v>547</v>
      </c>
      <c r="H141" s="428"/>
      <c r="I141" s="452">
        <f t="shared" si="7"/>
        <v>0</v>
      </c>
      <c r="J141" s="428"/>
      <c r="K141" s="452">
        <f t="shared" si="8"/>
        <v>0</v>
      </c>
      <c r="L141" s="452">
        <f t="shared" si="9"/>
        <v>0</v>
      </c>
      <c r="M141" s="413"/>
    </row>
    <row r="142" spans="1:13">
      <c r="A142" s="477"/>
      <c r="B142" s="398" t="s">
        <v>1445</v>
      </c>
      <c r="C142" s="409" t="s">
        <v>1446</v>
      </c>
      <c r="D142" s="137"/>
      <c r="E142" s="137"/>
      <c r="F142" s="521"/>
      <c r="G142" s="399"/>
      <c r="H142" s="428"/>
      <c r="I142" s="452"/>
      <c r="J142" s="428"/>
      <c r="K142" s="452"/>
      <c r="L142" s="452"/>
      <c r="M142" s="479"/>
    </row>
    <row r="143" spans="1:13">
      <c r="A143" s="477"/>
      <c r="B143" s="398"/>
      <c r="C143" s="409" t="s">
        <v>1384</v>
      </c>
      <c r="D143" s="137"/>
      <c r="E143" s="137"/>
      <c r="F143" s="521">
        <v>103</v>
      </c>
      <c r="G143" s="399" t="s">
        <v>547</v>
      </c>
      <c r="H143" s="428"/>
      <c r="I143" s="452">
        <f t="shared" si="7"/>
        <v>0</v>
      </c>
      <c r="J143" s="428"/>
      <c r="K143" s="452">
        <f t="shared" si="8"/>
        <v>0</v>
      </c>
      <c r="L143" s="452">
        <f t="shared" si="9"/>
        <v>0</v>
      </c>
      <c r="M143" s="413"/>
    </row>
    <row r="144" spans="1:13">
      <c r="A144" s="477"/>
      <c r="B144" s="398" t="s">
        <v>1447</v>
      </c>
      <c r="C144" s="409" t="s">
        <v>1448</v>
      </c>
      <c r="D144" s="137"/>
      <c r="E144" s="137"/>
      <c r="F144" s="521"/>
      <c r="G144" s="399"/>
      <c r="H144" s="428"/>
      <c r="I144" s="452"/>
      <c r="J144" s="428"/>
      <c r="K144" s="452"/>
      <c r="L144" s="452"/>
      <c r="M144" s="479"/>
    </row>
    <row r="145" spans="1:13">
      <c r="A145" s="477"/>
      <c r="B145" s="398"/>
      <c r="C145" s="409" t="s">
        <v>1368</v>
      </c>
      <c r="D145" s="137"/>
      <c r="E145" s="137"/>
      <c r="F145" s="521">
        <v>1</v>
      </c>
      <c r="G145" s="399" t="s">
        <v>547</v>
      </c>
      <c r="H145" s="428"/>
      <c r="I145" s="452">
        <f t="shared" ref="I145:I208" si="10">F145*H145</f>
        <v>0</v>
      </c>
      <c r="J145" s="428"/>
      <c r="K145" s="452">
        <f t="shared" si="8"/>
        <v>0</v>
      </c>
      <c r="L145" s="452">
        <f t="shared" si="9"/>
        <v>0</v>
      </c>
      <c r="M145" s="413"/>
    </row>
    <row r="146" spans="1:13">
      <c r="A146" s="477"/>
      <c r="B146" s="398"/>
      <c r="C146" s="409" t="s">
        <v>1370</v>
      </c>
      <c r="D146" s="137"/>
      <c r="E146" s="137"/>
      <c r="F146" s="521">
        <v>5</v>
      </c>
      <c r="G146" s="399" t="s">
        <v>547</v>
      </c>
      <c r="H146" s="428"/>
      <c r="I146" s="452">
        <f t="shared" si="10"/>
        <v>0</v>
      </c>
      <c r="J146" s="428"/>
      <c r="K146" s="452">
        <f t="shared" ref="K146:K208" si="11">F146*J146</f>
        <v>0</v>
      </c>
      <c r="L146" s="452">
        <f t="shared" ref="L146:L208" si="12">I146+K146</f>
        <v>0</v>
      </c>
      <c r="M146" s="413"/>
    </row>
    <row r="147" spans="1:13">
      <c r="A147" s="477"/>
      <c r="B147" s="398" t="s">
        <v>1449</v>
      </c>
      <c r="C147" s="409" t="s">
        <v>1450</v>
      </c>
      <c r="D147" s="137"/>
      <c r="E147" s="137"/>
      <c r="F147" s="521">
        <v>4</v>
      </c>
      <c r="G147" s="399" t="s">
        <v>195</v>
      </c>
      <c r="H147" s="428"/>
      <c r="I147" s="452">
        <f t="shared" si="10"/>
        <v>0</v>
      </c>
      <c r="J147" s="428"/>
      <c r="K147" s="452">
        <f t="shared" si="11"/>
        <v>0</v>
      </c>
      <c r="L147" s="452">
        <f t="shared" si="12"/>
        <v>0</v>
      </c>
      <c r="M147" s="413"/>
    </row>
    <row r="148" spans="1:13">
      <c r="A148" s="477"/>
      <c r="B148" s="398" t="s">
        <v>1451</v>
      </c>
      <c r="C148" s="409" t="s">
        <v>1452</v>
      </c>
      <c r="D148" s="137"/>
      <c r="E148" s="137"/>
      <c r="F148" s="521">
        <v>34</v>
      </c>
      <c r="G148" s="399" t="s">
        <v>195</v>
      </c>
      <c r="H148" s="428"/>
      <c r="I148" s="452">
        <f t="shared" si="10"/>
        <v>0</v>
      </c>
      <c r="J148" s="428"/>
      <c r="K148" s="452">
        <f t="shared" si="11"/>
        <v>0</v>
      </c>
      <c r="L148" s="452">
        <f t="shared" si="12"/>
        <v>0</v>
      </c>
      <c r="M148" s="413"/>
    </row>
    <row r="149" spans="1:13">
      <c r="A149" s="153"/>
      <c r="B149" s="153"/>
      <c r="C149" s="40"/>
      <c r="D149" s="41"/>
      <c r="E149" s="154"/>
      <c r="F149" s="521"/>
      <c r="G149" s="275"/>
      <c r="H149" s="428"/>
      <c r="I149" s="452"/>
      <c r="J149" s="428"/>
      <c r="K149" s="452"/>
      <c r="L149" s="452"/>
      <c r="M149" s="397"/>
    </row>
    <row r="150" spans="1:13" s="759" customFormat="1" ht="23">
      <c r="A150" s="381"/>
      <c r="B150" s="381">
        <v>5.3</v>
      </c>
      <c r="C150" s="752" t="s">
        <v>1453</v>
      </c>
      <c r="D150" s="494"/>
      <c r="E150" s="495"/>
      <c r="F150" s="521"/>
      <c r="G150" s="760"/>
      <c r="H150" s="428"/>
      <c r="I150" s="452"/>
      <c r="J150" s="428"/>
      <c r="K150" s="452"/>
      <c r="L150" s="452"/>
      <c r="M150" s="496"/>
    </row>
    <row r="151" spans="1:13">
      <c r="A151" s="477"/>
      <c r="B151" s="153" t="s">
        <v>1454</v>
      </c>
      <c r="C151" s="409" t="s">
        <v>1455</v>
      </c>
      <c r="D151" s="137"/>
      <c r="E151" s="137"/>
      <c r="F151" s="521"/>
      <c r="G151" s="451"/>
      <c r="H151" s="428"/>
      <c r="I151" s="452"/>
      <c r="J151" s="428"/>
      <c r="K151" s="452"/>
      <c r="L151" s="452"/>
      <c r="M151" s="479"/>
    </row>
    <row r="152" spans="1:13">
      <c r="A152" s="477"/>
      <c r="B152" s="398"/>
      <c r="C152" s="409" t="s">
        <v>1456</v>
      </c>
      <c r="D152" s="137"/>
      <c r="E152" s="137"/>
      <c r="F152" s="383">
        <v>2</v>
      </c>
      <c r="G152" s="411" t="s">
        <v>195</v>
      </c>
      <c r="H152" s="452"/>
      <c r="I152" s="452">
        <f t="shared" si="10"/>
        <v>0</v>
      </c>
      <c r="J152" s="452"/>
      <c r="K152" s="452">
        <f t="shared" si="11"/>
        <v>0</v>
      </c>
      <c r="L152" s="452">
        <f t="shared" si="12"/>
        <v>0</v>
      </c>
      <c r="M152" s="413"/>
    </row>
    <row r="153" spans="1:13">
      <c r="A153" s="477"/>
      <c r="B153" s="398"/>
      <c r="C153" s="409" t="s">
        <v>1457</v>
      </c>
      <c r="D153" s="137"/>
      <c r="E153" s="137"/>
      <c r="F153" s="383"/>
      <c r="G153" s="411"/>
      <c r="H153" s="451"/>
      <c r="I153" s="452"/>
      <c r="J153" s="452"/>
      <c r="K153" s="452"/>
      <c r="L153" s="452"/>
      <c r="M153" s="397"/>
    </row>
    <row r="154" spans="1:13">
      <c r="A154" s="477"/>
      <c r="B154" s="398"/>
      <c r="C154" s="409" t="s">
        <v>1458</v>
      </c>
      <c r="D154" s="137"/>
      <c r="E154" s="137"/>
      <c r="F154" s="383">
        <v>1</v>
      </c>
      <c r="G154" s="451" t="s">
        <v>195</v>
      </c>
      <c r="H154" s="452"/>
      <c r="I154" s="452">
        <f t="shared" si="10"/>
        <v>0</v>
      </c>
      <c r="J154" s="452"/>
      <c r="K154" s="452">
        <f t="shared" si="11"/>
        <v>0</v>
      </c>
      <c r="L154" s="452">
        <f t="shared" si="12"/>
        <v>0</v>
      </c>
      <c r="M154" s="413"/>
    </row>
    <row r="155" spans="1:13">
      <c r="A155" s="417"/>
      <c r="B155" s="153"/>
      <c r="C155" s="463" t="s">
        <v>1459</v>
      </c>
      <c r="D155" s="52"/>
      <c r="E155" s="52"/>
      <c r="F155" s="383">
        <v>4</v>
      </c>
      <c r="G155" s="464" t="s">
        <v>195</v>
      </c>
      <c r="H155" s="156"/>
      <c r="I155" s="452">
        <f t="shared" si="10"/>
        <v>0</v>
      </c>
      <c r="J155" s="452"/>
      <c r="K155" s="452">
        <f t="shared" si="11"/>
        <v>0</v>
      </c>
      <c r="L155" s="452">
        <f t="shared" si="12"/>
        <v>0</v>
      </c>
      <c r="M155" s="413"/>
    </row>
    <row r="156" spans="1:13">
      <c r="A156" s="477"/>
      <c r="B156" s="398" t="s">
        <v>1460</v>
      </c>
      <c r="C156" s="409" t="s">
        <v>1438</v>
      </c>
      <c r="D156" s="137"/>
      <c r="E156" s="137"/>
      <c r="F156" s="803"/>
      <c r="G156" s="399"/>
      <c r="H156" s="428"/>
      <c r="I156" s="452"/>
      <c r="J156" s="428"/>
      <c r="K156" s="452"/>
      <c r="L156" s="452"/>
      <c r="M156" s="479"/>
    </row>
    <row r="157" spans="1:13">
      <c r="A157" s="477"/>
      <c r="B157" s="398"/>
      <c r="C157" s="409" t="s">
        <v>1370</v>
      </c>
      <c r="D157" s="137"/>
      <c r="E157" s="137"/>
      <c r="F157" s="521">
        <v>20</v>
      </c>
      <c r="G157" s="399" t="s">
        <v>1369</v>
      </c>
      <c r="H157" s="428"/>
      <c r="I157" s="452">
        <f t="shared" si="10"/>
        <v>0</v>
      </c>
      <c r="J157" s="428"/>
      <c r="K157" s="452">
        <f t="shared" si="11"/>
        <v>0</v>
      </c>
      <c r="L157" s="452">
        <f t="shared" si="12"/>
        <v>0</v>
      </c>
      <c r="M157" s="413"/>
    </row>
    <row r="158" spans="1:13">
      <c r="A158" s="477"/>
      <c r="B158" s="398"/>
      <c r="C158" s="409" t="s">
        <v>1384</v>
      </c>
      <c r="D158" s="137"/>
      <c r="E158" s="137"/>
      <c r="F158" s="521">
        <v>4</v>
      </c>
      <c r="G158" s="399" t="s">
        <v>1369</v>
      </c>
      <c r="H158" s="428"/>
      <c r="I158" s="452">
        <f t="shared" si="10"/>
        <v>0</v>
      </c>
      <c r="J158" s="428"/>
      <c r="K158" s="452">
        <f t="shared" si="11"/>
        <v>0</v>
      </c>
      <c r="L158" s="452">
        <f t="shared" si="12"/>
        <v>0</v>
      </c>
      <c r="M158" s="413"/>
    </row>
    <row r="159" spans="1:13">
      <c r="A159" s="477"/>
      <c r="B159" s="398"/>
      <c r="C159" s="409" t="s">
        <v>1372</v>
      </c>
      <c r="D159" s="137"/>
      <c r="E159" s="137"/>
      <c r="F159" s="521">
        <v>1</v>
      </c>
      <c r="G159" s="399" t="s">
        <v>1373</v>
      </c>
      <c r="H159" s="428"/>
      <c r="I159" s="452">
        <f t="shared" si="10"/>
        <v>0</v>
      </c>
      <c r="J159" s="428"/>
      <c r="K159" s="452">
        <f t="shared" si="11"/>
        <v>0</v>
      </c>
      <c r="L159" s="452">
        <f t="shared" si="12"/>
        <v>0</v>
      </c>
      <c r="M159" s="413"/>
    </row>
    <row r="160" spans="1:13">
      <c r="A160" s="477"/>
      <c r="B160" s="398"/>
      <c r="C160" s="409" t="s">
        <v>1374</v>
      </c>
      <c r="D160" s="137"/>
      <c r="E160" s="137"/>
      <c r="F160" s="521">
        <v>1</v>
      </c>
      <c r="G160" s="399" t="s">
        <v>1373</v>
      </c>
      <c r="H160" s="428"/>
      <c r="I160" s="452">
        <f t="shared" si="10"/>
        <v>0</v>
      </c>
      <c r="J160" s="428"/>
      <c r="K160" s="452">
        <f t="shared" si="11"/>
        <v>0</v>
      </c>
      <c r="L160" s="452">
        <f t="shared" si="12"/>
        <v>0</v>
      </c>
      <c r="M160" s="413"/>
    </row>
    <row r="161" spans="1:13">
      <c r="A161" s="477"/>
      <c r="B161" s="398"/>
      <c r="C161" s="409" t="s">
        <v>1375</v>
      </c>
      <c r="D161" s="137"/>
      <c r="E161" s="137"/>
      <c r="F161" s="521">
        <v>1</v>
      </c>
      <c r="G161" s="399" t="s">
        <v>1373</v>
      </c>
      <c r="H161" s="428"/>
      <c r="I161" s="452">
        <f t="shared" si="10"/>
        <v>0</v>
      </c>
      <c r="J161" s="428"/>
      <c r="K161" s="452">
        <f t="shared" si="11"/>
        <v>0</v>
      </c>
      <c r="L161" s="452">
        <f t="shared" si="12"/>
        <v>0</v>
      </c>
      <c r="M161" s="413"/>
    </row>
    <row r="162" spans="1:13">
      <c r="A162" s="477"/>
      <c r="B162" s="398" t="s">
        <v>1461</v>
      </c>
      <c r="C162" s="409" t="s">
        <v>1440</v>
      </c>
      <c r="D162" s="137"/>
      <c r="E162" s="137"/>
      <c r="F162" s="803"/>
      <c r="G162" s="399"/>
      <c r="H162" s="428"/>
      <c r="I162" s="452"/>
      <c r="J162" s="428"/>
      <c r="K162" s="452"/>
      <c r="L162" s="452"/>
      <c r="M162" s="479"/>
    </row>
    <row r="163" spans="1:13">
      <c r="A163" s="477"/>
      <c r="B163" s="398"/>
      <c r="C163" s="409" t="s">
        <v>1436</v>
      </c>
      <c r="D163" s="137"/>
      <c r="E163" s="137"/>
      <c r="F163" s="521">
        <v>160</v>
      </c>
      <c r="G163" s="399" t="s">
        <v>1369</v>
      </c>
      <c r="H163" s="428"/>
      <c r="I163" s="452">
        <f t="shared" si="10"/>
        <v>0</v>
      </c>
      <c r="J163" s="428"/>
      <c r="K163" s="452">
        <f t="shared" si="11"/>
        <v>0</v>
      </c>
      <c r="L163" s="452">
        <f t="shared" si="12"/>
        <v>0</v>
      </c>
      <c r="M163" s="413"/>
    </row>
    <row r="164" spans="1:13">
      <c r="A164" s="477"/>
      <c r="B164" s="398"/>
      <c r="C164" s="409" t="s">
        <v>1382</v>
      </c>
      <c r="D164" s="137"/>
      <c r="E164" s="137"/>
      <c r="F164" s="521">
        <v>1230</v>
      </c>
      <c r="G164" s="399" t="s">
        <v>1369</v>
      </c>
      <c r="H164" s="428"/>
      <c r="I164" s="452">
        <f t="shared" si="10"/>
        <v>0</v>
      </c>
      <c r="J164" s="428"/>
      <c r="K164" s="452">
        <f t="shared" si="11"/>
        <v>0</v>
      </c>
      <c r="L164" s="452">
        <f t="shared" si="12"/>
        <v>0</v>
      </c>
      <c r="M164" s="413"/>
    </row>
    <row r="165" spans="1:13">
      <c r="A165" s="477"/>
      <c r="B165" s="398"/>
      <c r="C165" s="409" t="s">
        <v>1368</v>
      </c>
      <c r="D165" s="137"/>
      <c r="E165" s="137"/>
      <c r="F165" s="521">
        <v>650</v>
      </c>
      <c r="G165" s="399" t="s">
        <v>1369</v>
      </c>
      <c r="H165" s="428"/>
      <c r="I165" s="452">
        <f t="shared" si="10"/>
        <v>0</v>
      </c>
      <c r="J165" s="428"/>
      <c r="K165" s="452">
        <f t="shared" si="11"/>
        <v>0</v>
      </c>
      <c r="L165" s="452">
        <f t="shared" si="12"/>
        <v>0</v>
      </c>
      <c r="M165" s="413"/>
    </row>
    <row r="166" spans="1:13">
      <c r="A166" s="477"/>
      <c r="B166" s="398"/>
      <c r="C166" s="409" t="s">
        <v>1370</v>
      </c>
      <c r="D166" s="137"/>
      <c r="E166" s="137"/>
      <c r="F166" s="521">
        <v>90</v>
      </c>
      <c r="G166" s="399" t="s">
        <v>1369</v>
      </c>
      <c r="H166" s="428"/>
      <c r="I166" s="452">
        <f t="shared" si="10"/>
        <v>0</v>
      </c>
      <c r="J166" s="428"/>
      <c r="K166" s="452">
        <f t="shared" si="11"/>
        <v>0</v>
      </c>
      <c r="L166" s="452">
        <f t="shared" si="12"/>
        <v>0</v>
      </c>
      <c r="M166" s="413"/>
    </row>
    <row r="167" spans="1:13">
      <c r="A167" s="477"/>
      <c r="B167" s="398"/>
      <c r="C167" s="409" t="s">
        <v>1384</v>
      </c>
      <c r="D167" s="137"/>
      <c r="E167" s="137"/>
      <c r="F167" s="521">
        <v>110</v>
      </c>
      <c r="G167" s="399" t="s">
        <v>1369</v>
      </c>
      <c r="H167" s="428"/>
      <c r="I167" s="452">
        <f t="shared" si="10"/>
        <v>0</v>
      </c>
      <c r="J167" s="428"/>
      <c r="K167" s="452">
        <f t="shared" si="11"/>
        <v>0</v>
      </c>
      <c r="L167" s="452">
        <f t="shared" si="12"/>
        <v>0</v>
      </c>
      <c r="M167" s="413"/>
    </row>
    <row r="168" spans="1:13">
      <c r="A168" s="477"/>
      <c r="B168" s="398"/>
      <c r="C168" s="409" t="s">
        <v>1372</v>
      </c>
      <c r="D168" s="137"/>
      <c r="E168" s="137"/>
      <c r="F168" s="521">
        <v>1</v>
      </c>
      <c r="G168" s="399" t="s">
        <v>1373</v>
      </c>
      <c r="H168" s="428"/>
      <c r="I168" s="452">
        <f t="shared" si="10"/>
        <v>0</v>
      </c>
      <c r="J168" s="428"/>
      <c r="K168" s="452">
        <f t="shared" si="11"/>
        <v>0</v>
      </c>
      <c r="L168" s="452">
        <f t="shared" si="12"/>
        <v>0</v>
      </c>
      <c r="M168" s="413"/>
    </row>
    <row r="169" spans="1:13">
      <c r="A169" s="477"/>
      <c r="B169" s="398"/>
      <c r="C169" s="409" t="s">
        <v>1374</v>
      </c>
      <c r="D169" s="137"/>
      <c r="E169" s="137"/>
      <c r="F169" s="521">
        <v>1</v>
      </c>
      <c r="G169" s="399" t="s">
        <v>1373</v>
      </c>
      <c r="H169" s="428"/>
      <c r="I169" s="452">
        <f t="shared" si="10"/>
        <v>0</v>
      </c>
      <c r="J169" s="428"/>
      <c r="K169" s="452">
        <f t="shared" si="11"/>
        <v>0</v>
      </c>
      <c r="L169" s="452">
        <f t="shared" si="12"/>
        <v>0</v>
      </c>
      <c r="M169" s="413"/>
    </row>
    <row r="170" spans="1:13">
      <c r="A170" s="477"/>
      <c r="B170" s="398"/>
      <c r="C170" s="409" t="s">
        <v>1375</v>
      </c>
      <c r="D170" s="137"/>
      <c r="E170" s="137"/>
      <c r="F170" s="521">
        <v>1</v>
      </c>
      <c r="G170" s="399" t="s">
        <v>1373</v>
      </c>
      <c r="H170" s="428"/>
      <c r="I170" s="452">
        <f t="shared" si="10"/>
        <v>0</v>
      </c>
      <c r="J170" s="428"/>
      <c r="K170" s="452">
        <f t="shared" si="11"/>
        <v>0</v>
      </c>
      <c r="L170" s="452">
        <f t="shared" si="12"/>
        <v>0</v>
      </c>
      <c r="M170" s="413"/>
    </row>
    <row r="171" spans="1:13">
      <c r="A171" s="477"/>
      <c r="B171" s="398" t="s">
        <v>1462</v>
      </c>
      <c r="C171" s="409" t="s">
        <v>1463</v>
      </c>
      <c r="D171" s="137"/>
      <c r="E171" s="137"/>
      <c r="F171" s="521"/>
      <c r="G171" s="410"/>
      <c r="H171" s="428"/>
      <c r="I171" s="452"/>
      <c r="J171" s="428"/>
      <c r="K171" s="452"/>
      <c r="L171" s="452"/>
      <c r="M171" s="479"/>
    </row>
    <row r="172" spans="1:13">
      <c r="A172" s="477"/>
      <c r="B172" s="398"/>
      <c r="C172" s="409" t="s">
        <v>1384</v>
      </c>
      <c r="D172" s="137"/>
      <c r="E172" s="137"/>
      <c r="F172" s="521">
        <v>2</v>
      </c>
      <c r="G172" s="411" t="s">
        <v>547</v>
      </c>
      <c r="H172" s="428"/>
      <c r="I172" s="452">
        <f t="shared" si="10"/>
        <v>0</v>
      </c>
      <c r="J172" s="428"/>
      <c r="K172" s="452">
        <f t="shared" si="11"/>
        <v>0</v>
      </c>
      <c r="L172" s="452">
        <f t="shared" si="12"/>
        <v>0</v>
      </c>
      <c r="M172" s="413"/>
    </row>
    <row r="173" spans="1:13">
      <c r="A173" s="477"/>
      <c r="B173" s="398" t="s">
        <v>1464</v>
      </c>
      <c r="C173" s="409" t="s">
        <v>1465</v>
      </c>
      <c r="D173" s="137"/>
      <c r="E173" s="137"/>
      <c r="F173" s="521"/>
      <c r="G173" s="410"/>
      <c r="H173" s="428"/>
      <c r="I173" s="452"/>
      <c r="J173" s="428"/>
      <c r="K173" s="452"/>
      <c r="L173" s="452"/>
      <c r="M173" s="479"/>
    </row>
    <row r="174" spans="1:13">
      <c r="A174" s="477"/>
      <c r="B174" s="398"/>
      <c r="C174" s="409" t="s">
        <v>1384</v>
      </c>
      <c r="D174" s="137"/>
      <c r="E174" s="137"/>
      <c r="F174" s="521">
        <v>2</v>
      </c>
      <c r="G174" s="411" t="s">
        <v>547</v>
      </c>
      <c r="H174" s="428"/>
      <c r="I174" s="452">
        <f t="shared" si="10"/>
        <v>0</v>
      </c>
      <c r="J174" s="428"/>
      <c r="K174" s="452">
        <f t="shared" si="11"/>
        <v>0</v>
      </c>
      <c r="L174" s="452">
        <f t="shared" si="12"/>
        <v>0</v>
      </c>
      <c r="M174" s="413"/>
    </row>
    <row r="175" spans="1:13">
      <c r="A175" s="477"/>
      <c r="B175" s="398" t="s">
        <v>1466</v>
      </c>
      <c r="C175" s="409" t="s">
        <v>1467</v>
      </c>
      <c r="D175" s="137"/>
      <c r="E175" s="137"/>
      <c r="F175" s="521"/>
      <c r="G175" s="411"/>
      <c r="H175" s="428"/>
      <c r="I175" s="452"/>
      <c r="J175" s="428"/>
      <c r="K175" s="452"/>
      <c r="L175" s="452"/>
      <c r="M175" s="479"/>
    </row>
    <row r="176" spans="1:13">
      <c r="A176" s="477"/>
      <c r="B176" s="398"/>
      <c r="C176" s="409" t="s">
        <v>1382</v>
      </c>
      <c r="D176" s="137"/>
      <c r="E176" s="137"/>
      <c r="F176" s="521">
        <v>30</v>
      </c>
      <c r="G176" s="411" t="s">
        <v>547</v>
      </c>
      <c r="H176" s="428"/>
      <c r="I176" s="452">
        <f t="shared" si="10"/>
        <v>0</v>
      </c>
      <c r="J176" s="428"/>
      <c r="K176" s="452">
        <f t="shared" si="11"/>
        <v>0</v>
      </c>
      <c r="L176" s="452">
        <f t="shared" si="12"/>
        <v>0</v>
      </c>
      <c r="M176" s="413"/>
    </row>
    <row r="177" spans="1:13">
      <c r="A177" s="477"/>
      <c r="B177" s="398"/>
      <c r="C177" s="409" t="s">
        <v>1368</v>
      </c>
      <c r="D177" s="137"/>
      <c r="E177" s="137"/>
      <c r="F177" s="521">
        <v>28</v>
      </c>
      <c r="G177" s="411" t="s">
        <v>547</v>
      </c>
      <c r="H177" s="428"/>
      <c r="I177" s="452">
        <f t="shared" si="10"/>
        <v>0</v>
      </c>
      <c r="J177" s="428"/>
      <c r="K177" s="452">
        <f t="shared" si="11"/>
        <v>0</v>
      </c>
      <c r="L177" s="452">
        <f t="shared" si="12"/>
        <v>0</v>
      </c>
      <c r="M177" s="413"/>
    </row>
    <row r="178" spans="1:13">
      <c r="A178" s="477"/>
      <c r="B178" s="398" t="s">
        <v>1468</v>
      </c>
      <c r="C178" s="409" t="s">
        <v>1469</v>
      </c>
      <c r="D178" s="137"/>
      <c r="E178" s="137"/>
      <c r="F178" s="521"/>
      <c r="G178" s="399"/>
      <c r="H178" s="428"/>
      <c r="I178" s="452"/>
      <c r="J178" s="428"/>
      <c r="K178" s="452"/>
      <c r="L178" s="452"/>
      <c r="M178" s="479"/>
    </row>
    <row r="179" spans="1:13">
      <c r="A179" s="477"/>
      <c r="B179" s="398"/>
      <c r="C179" s="409" t="s">
        <v>1384</v>
      </c>
      <c r="D179" s="137"/>
      <c r="E179" s="137"/>
      <c r="F179" s="521">
        <v>93</v>
      </c>
      <c r="G179" s="399" t="s">
        <v>547</v>
      </c>
      <c r="H179" s="428"/>
      <c r="I179" s="452">
        <f t="shared" si="10"/>
        <v>0</v>
      </c>
      <c r="J179" s="428"/>
      <c r="K179" s="452">
        <f t="shared" si="11"/>
        <v>0</v>
      </c>
      <c r="L179" s="452">
        <f t="shared" si="12"/>
        <v>0</v>
      </c>
      <c r="M179" s="413"/>
    </row>
    <row r="180" spans="1:13">
      <c r="A180" s="477"/>
      <c r="B180" s="398" t="s">
        <v>1470</v>
      </c>
      <c r="C180" s="409" t="s">
        <v>1471</v>
      </c>
      <c r="D180" s="137"/>
      <c r="E180" s="137"/>
      <c r="F180" s="521"/>
      <c r="G180" s="399"/>
      <c r="H180" s="428"/>
      <c r="I180" s="452"/>
      <c r="J180" s="428"/>
      <c r="K180" s="452"/>
      <c r="L180" s="452"/>
      <c r="M180" s="479"/>
    </row>
    <row r="181" spans="1:13">
      <c r="A181" s="477"/>
      <c r="B181" s="398"/>
      <c r="C181" s="409" t="s">
        <v>1436</v>
      </c>
      <c r="D181" s="137"/>
      <c r="E181" s="137"/>
      <c r="F181" s="521">
        <v>6</v>
      </c>
      <c r="G181" s="399" t="s">
        <v>547</v>
      </c>
      <c r="H181" s="428"/>
      <c r="I181" s="452">
        <f t="shared" si="10"/>
        <v>0</v>
      </c>
      <c r="J181" s="428"/>
      <c r="K181" s="452">
        <f t="shared" si="11"/>
        <v>0</v>
      </c>
      <c r="L181" s="452">
        <f t="shared" si="12"/>
        <v>0</v>
      </c>
      <c r="M181" s="413"/>
    </row>
    <row r="182" spans="1:13">
      <c r="A182" s="477"/>
      <c r="B182" s="398"/>
      <c r="C182" s="409" t="s">
        <v>1382</v>
      </c>
      <c r="D182" s="137"/>
      <c r="E182" s="137"/>
      <c r="F182" s="521">
        <v>19</v>
      </c>
      <c r="G182" s="399" t="s">
        <v>547</v>
      </c>
      <c r="H182" s="428"/>
      <c r="I182" s="452">
        <f t="shared" si="10"/>
        <v>0</v>
      </c>
      <c r="J182" s="428"/>
      <c r="K182" s="452">
        <f t="shared" si="11"/>
        <v>0</v>
      </c>
      <c r="L182" s="452">
        <f t="shared" si="12"/>
        <v>0</v>
      </c>
      <c r="M182" s="413"/>
    </row>
    <row r="183" spans="1:13">
      <c r="A183" s="477"/>
      <c r="B183" s="398"/>
      <c r="C183" s="409" t="s">
        <v>1368</v>
      </c>
      <c r="D183" s="137"/>
      <c r="E183" s="137"/>
      <c r="F183" s="521">
        <v>19</v>
      </c>
      <c r="G183" s="399" t="s">
        <v>547</v>
      </c>
      <c r="H183" s="428"/>
      <c r="I183" s="452">
        <f t="shared" si="10"/>
        <v>0</v>
      </c>
      <c r="J183" s="428"/>
      <c r="K183" s="452">
        <f t="shared" si="11"/>
        <v>0</v>
      </c>
      <c r="L183" s="452">
        <f t="shared" si="12"/>
        <v>0</v>
      </c>
      <c r="M183" s="413"/>
    </row>
    <row r="184" spans="1:13">
      <c r="A184" s="477"/>
      <c r="B184" s="398" t="s">
        <v>1472</v>
      </c>
      <c r="C184" s="408" t="s">
        <v>1473</v>
      </c>
      <c r="D184" s="137"/>
      <c r="E184" s="137"/>
      <c r="F184" s="803"/>
      <c r="G184" s="399"/>
      <c r="H184" s="428"/>
      <c r="I184" s="452"/>
      <c r="J184" s="428"/>
      <c r="K184" s="452"/>
      <c r="L184" s="452"/>
      <c r="M184" s="479"/>
    </row>
    <row r="185" spans="1:13">
      <c r="A185" s="477"/>
      <c r="B185" s="398"/>
      <c r="C185" s="408" t="s">
        <v>1474</v>
      </c>
      <c r="D185" s="137"/>
      <c r="E185" s="137"/>
      <c r="F185" s="521">
        <v>460</v>
      </c>
      <c r="G185" s="399" t="s">
        <v>1369</v>
      </c>
      <c r="H185" s="428"/>
      <c r="I185" s="452">
        <f t="shared" si="10"/>
        <v>0</v>
      </c>
      <c r="J185" s="428"/>
      <c r="K185" s="452">
        <f t="shared" si="11"/>
        <v>0</v>
      </c>
      <c r="L185" s="452">
        <f t="shared" si="12"/>
        <v>0</v>
      </c>
      <c r="M185" s="413"/>
    </row>
    <row r="186" spans="1:13">
      <c r="A186" s="477"/>
      <c r="B186" s="398"/>
      <c r="C186" s="408" t="s">
        <v>1475</v>
      </c>
      <c r="D186" s="137"/>
      <c r="E186" s="137"/>
      <c r="F186" s="521">
        <v>275</v>
      </c>
      <c r="G186" s="399" t="s">
        <v>1369</v>
      </c>
      <c r="H186" s="428"/>
      <c r="I186" s="452">
        <f t="shared" si="10"/>
        <v>0</v>
      </c>
      <c r="J186" s="428"/>
      <c r="K186" s="452">
        <f t="shared" si="11"/>
        <v>0</v>
      </c>
      <c r="L186" s="452">
        <f t="shared" si="12"/>
        <v>0</v>
      </c>
      <c r="M186" s="413"/>
    </row>
    <row r="187" spans="1:13">
      <c r="A187" s="153"/>
      <c r="B187" s="398" t="s">
        <v>1476</v>
      </c>
      <c r="C187" s="408" t="s">
        <v>1477</v>
      </c>
      <c r="D187" s="137"/>
      <c r="E187" s="137"/>
      <c r="F187" s="521">
        <v>63</v>
      </c>
      <c r="G187" s="399" t="s">
        <v>195</v>
      </c>
      <c r="H187" s="428"/>
      <c r="I187" s="452">
        <f t="shared" si="10"/>
        <v>0</v>
      </c>
      <c r="J187" s="428"/>
      <c r="K187" s="452">
        <f t="shared" si="11"/>
        <v>0</v>
      </c>
      <c r="L187" s="452">
        <f t="shared" si="12"/>
        <v>0</v>
      </c>
      <c r="M187" s="413"/>
    </row>
    <row r="188" spans="1:13" s="759" customFormat="1" ht="23">
      <c r="A188" s="381"/>
      <c r="B188" s="398" t="s">
        <v>1478</v>
      </c>
      <c r="C188" s="408" t="s">
        <v>1479</v>
      </c>
      <c r="D188" s="137"/>
      <c r="E188" s="137"/>
      <c r="F188" s="521">
        <v>1</v>
      </c>
      <c r="G188" s="399" t="s">
        <v>195</v>
      </c>
      <c r="H188" s="428"/>
      <c r="I188" s="452">
        <f t="shared" si="10"/>
        <v>0</v>
      </c>
      <c r="J188" s="428"/>
      <c r="K188" s="452">
        <f t="shared" si="11"/>
        <v>0</v>
      </c>
      <c r="L188" s="452">
        <f t="shared" si="12"/>
        <v>0</v>
      </c>
      <c r="M188" s="413"/>
    </row>
    <row r="189" spans="1:13" s="547" customFormat="1">
      <c r="A189" s="477"/>
      <c r="B189" s="153"/>
      <c r="C189" s="635"/>
      <c r="D189" s="41"/>
      <c r="E189" s="154"/>
      <c r="F189" s="521"/>
      <c r="G189" s="275"/>
      <c r="H189" s="428"/>
      <c r="I189" s="452"/>
      <c r="J189" s="428"/>
      <c r="K189" s="452"/>
      <c r="L189" s="452"/>
      <c r="M189" s="488"/>
    </row>
    <row r="190" spans="1:13" s="547" customFormat="1">
      <c r="A190" s="477"/>
      <c r="B190" s="381">
        <v>5.4</v>
      </c>
      <c r="C190" s="752" t="s">
        <v>1480</v>
      </c>
      <c r="D190" s="494"/>
      <c r="E190" s="495"/>
      <c r="F190" s="521"/>
      <c r="G190" s="491"/>
      <c r="H190" s="428"/>
      <c r="I190" s="452"/>
      <c r="J190" s="428"/>
      <c r="K190" s="452"/>
      <c r="L190" s="452"/>
      <c r="M190" s="761"/>
    </row>
    <row r="191" spans="1:13" s="547" customFormat="1">
      <c r="A191" s="477"/>
      <c r="B191" s="398" t="s">
        <v>1481</v>
      </c>
      <c r="C191" s="412" t="s">
        <v>1482</v>
      </c>
      <c r="D191" s="137"/>
      <c r="E191" s="137"/>
      <c r="F191" s="521"/>
      <c r="G191" s="399"/>
      <c r="H191" s="428"/>
      <c r="I191" s="452"/>
      <c r="J191" s="428"/>
      <c r="K191" s="452"/>
      <c r="L191" s="452"/>
      <c r="M191" s="479"/>
    </row>
    <row r="192" spans="1:13" s="547" customFormat="1">
      <c r="A192" s="477"/>
      <c r="B192" s="398"/>
      <c r="C192" s="412" t="s">
        <v>1483</v>
      </c>
      <c r="D192" s="137"/>
      <c r="E192" s="137"/>
      <c r="F192" s="521">
        <v>1</v>
      </c>
      <c r="G192" s="399" t="s">
        <v>195</v>
      </c>
      <c r="H192" s="428"/>
      <c r="I192" s="452">
        <f t="shared" si="10"/>
        <v>0</v>
      </c>
      <c r="J192" s="428"/>
      <c r="K192" s="452">
        <f t="shared" si="11"/>
        <v>0</v>
      </c>
      <c r="L192" s="452">
        <f t="shared" si="12"/>
        <v>0</v>
      </c>
      <c r="M192" s="413"/>
    </row>
    <row r="193" spans="1:13" s="547" customFormat="1">
      <c r="A193" s="477"/>
      <c r="B193" s="398"/>
      <c r="C193" s="412" t="s">
        <v>1484</v>
      </c>
      <c r="D193" s="137"/>
      <c r="E193" s="137"/>
      <c r="F193" s="521">
        <v>1</v>
      </c>
      <c r="G193" s="399" t="s">
        <v>195</v>
      </c>
      <c r="H193" s="428"/>
      <c r="I193" s="452">
        <f t="shared" si="10"/>
        <v>0</v>
      </c>
      <c r="J193" s="428"/>
      <c r="K193" s="452">
        <f t="shared" si="11"/>
        <v>0</v>
      </c>
      <c r="L193" s="452">
        <f t="shared" si="12"/>
        <v>0</v>
      </c>
      <c r="M193" s="413"/>
    </row>
    <row r="194" spans="1:13" s="547" customFormat="1">
      <c r="A194" s="477"/>
      <c r="B194" s="398" t="s">
        <v>1485</v>
      </c>
      <c r="C194" s="412" t="s">
        <v>1486</v>
      </c>
      <c r="D194" s="137"/>
      <c r="E194" s="137"/>
      <c r="F194" s="803"/>
      <c r="G194" s="399"/>
      <c r="H194" s="428"/>
      <c r="I194" s="452"/>
      <c r="J194" s="428"/>
      <c r="K194" s="452"/>
      <c r="L194" s="452"/>
      <c r="M194" s="479"/>
    </row>
    <row r="195" spans="1:13" s="547" customFormat="1">
      <c r="A195" s="477"/>
      <c r="B195" s="398"/>
      <c r="C195" s="412" t="s">
        <v>1487</v>
      </c>
      <c r="D195" s="137"/>
      <c r="E195" s="137"/>
      <c r="F195" s="521">
        <v>12</v>
      </c>
      <c r="G195" s="399" t="s">
        <v>1369</v>
      </c>
      <c r="H195" s="428"/>
      <c r="I195" s="452">
        <f t="shared" si="10"/>
        <v>0</v>
      </c>
      <c r="J195" s="428"/>
      <c r="K195" s="452">
        <f t="shared" si="11"/>
        <v>0</v>
      </c>
      <c r="L195" s="452">
        <f t="shared" si="12"/>
        <v>0</v>
      </c>
      <c r="M195" s="413"/>
    </row>
    <row r="196" spans="1:13" s="547" customFormat="1">
      <c r="A196" s="477"/>
      <c r="B196" s="398"/>
      <c r="C196" s="412" t="s">
        <v>1488</v>
      </c>
      <c r="D196" s="137"/>
      <c r="E196" s="137"/>
      <c r="F196" s="521">
        <v>5</v>
      </c>
      <c r="G196" s="399" t="s">
        <v>1369</v>
      </c>
      <c r="H196" s="428"/>
      <c r="I196" s="452">
        <f t="shared" si="10"/>
        <v>0</v>
      </c>
      <c r="J196" s="428"/>
      <c r="K196" s="452">
        <f t="shared" si="11"/>
        <v>0</v>
      </c>
      <c r="L196" s="452">
        <f t="shared" si="12"/>
        <v>0</v>
      </c>
      <c r="M196" s="413"/>
    </row>
    <row r="197" spans="1:13" s="547" customFormat="1">
      <c r="A197" s="477"/>
      <c r="B197" s="398"/>
      <c r="C197" s="412" t="s">
        <v>1489</v>
      </c>
      <c r="D197" s="137"/>
      <c r="E197" s="137"/>
      <c r="F197" s="521">
        <v>1350</v>
      </c>
      <c r="G197" s="399" t="s">
        <v>1369</v>
      </c>
      <c r="H197" s="428"/>
      <c r="I197" s="452">
        <f t="shared" si="10"/>
        <v>0</v>
      </c>
      <c r="J197" s="428"/>
      <c r="K197" s="452">
        <f t="shared" si="11"/>
        <v>0</v>
      </c>
      <c r="L197" s="452">
        <f t="shared" si="12"/>
        <v>0</v>
      </c>
      <c r="M197" s="413"/>
    </row>
    <row r="198" spans="1:13" s="547" customFormat="1">
      <c r="A198" s="477"/>
      <c r="B198" s="398"/>
      <c r="C198" s="412" t="s">
        <v>1490</v>
      </c>
      <c r="D198" s="137"/>
      <c r="E198" s="137"/>
      <c r="F198" s="521">
        <v>410</v>
      </c>
      <c r="G198" s="399" t="s">
        <v>1369</v>
      </c>
      <c r="H198" s="428"/>
      <c r="I198" s="452">
        <f t="shared" si="10"/>
        <v>0</v>
      </c>
      <c r="J198" s="428"/>
      <c r="K198" s="452">
        <f t="shared" si="11"/>
        <v>0</v>
      </c>
      <c r="L198" s="452">
        <f t="shared" si="12"/>
        <v>0</v>
      </c>
      <c r="M198" s="413"/>
    </row>
    <row r="199" spans="1:13" s="547" customFormat="1">
      <c r="A199" s="477"/>
      <c r="B199" s="398"/>
      <c r="C199" s="412" t="s">
        <v>1491</v>
      </c>
      <c r="D199" s="137"/>
      <c r="E199" s="137"/>
      <c r="F199" s="521">
        <v>420</v>
      </c>
      <c r="G199" s="399" t="s">
        <v>1369</v>
      </c>
      <c r="H199" s="428"/>
      <c r="I199" s="452">
        <f t="shared" si="10"/>
        <v>0</v>
      </c>
      <c r="J199" s="428"/>
      <c r="K199" s="452">
        <f t="shared" si="11"/>
        <v>0</v>
      </c>
      <c r="L199" s="452">
        <f t="shared" si="12"/>
        <v>0</v>
      </c>
      <c r="M199" s="413"/>
    </row>
    <row r="200" spans="1:13" s="547" customFormat="1">
      <c r="A200" s="477"/>
      <c r="B200" s="398"/>
      <c r="C200" s="412" t="s">
        <v>1492</v>
      </c>
      <c r="D200" s="137"/>
      <c r="E200" s="137"/>
      <c r="F200" s="521">
        <v>590</v>
      </c>
      <c r="G200" s="399" t="s">
        <v>1369</v>
      </c>
      <c r="H200" s="428"/>
      <c r="I200" s="452">
        <f t="shared" si="10"/>
        <v>0</v>
      </c>
      <c r="J200" s="428"/>
      <c r="K200" s="452">
        <f t="shared" si="11"/>
        <v>0</v>
      </c>
      <c r="L200" s="452">
        <f t="shared" si="12"/>
        <v>0</v>
      </c>
      <c r="M200" s="413"/>
    </row>
    <row r="201" spans="1:13" s="547" customFormat="1">
      <c r="A201" s="477"/>
      <c r="B201" s="398"/>
      <c r="C201" s="412" t="s">
        <v>1493</v>
      </c>
      <c r="D201" s="137"/>
      <c r="E201" s="137"/>
      <c r="F201" s="521">
        <v>465</v>
      </c>
      <c r="G201" s="399" t="s">
        <v>1369</v>
      </c>
      <c r="H201" s="428"/>
      <c r="I201" s="452">
        <f t="shared" si="10"/>
        <v>0</v>
      </c>
      <c r="J201" s="428"/>
      <c r="K201" s="452">
        <f t="shared" si="11"/>
        <v>0</v>
      </c>
      <c r="L201" s="452">
        <f t="shared" si="12"/>
        <v>0</v>
      </c>
      <c r="M201" s="413"/>
    </row>
    <row r="202" spans="1:13" s="547" customFormat="1">
      <c r="A202" s="477"/>
      <c r="B202" s="398"/>
      <c r="C202" s="412" t="s">
        <v>1494</v>
      </c>
      <c r="D202" s="137"/>
      <c r="E202" s="137"/>
      <c r="F202" s="521">
        <v>310</v>
      </c>
      <c r="G202" s="399" t="s">
        <v>1369</v>
      </c>
      <c r="H202" s="428"/>
      <c r="I202" s="452">
        <f t="shared" si="10"/>
        <v>0</v>
      </c>
      <c r="J202" s="428"/>
      <c r="K202" s="452">
        <f t="shared" si="11"/>
        <v>0</v>
      </c>
      <c r="L202" s="452">
        <f t="shared" si="12"/>
        <v>0</v>
      </c>
      <c r="M202" s="413"/>
    </row>
    <row r="203" spans="1:13" s="547" customFormat="1">
      <c r="A203" s="477"/>
      <c r="B203" s="398"/>
      <c r="C203" s="412" t="s">
        <v>1495</v>
      </c>
      <c r="D203" s="137"/>
      <c r="E203" s="137"/>
      <c r="F203" s="521">
        <v>1015</v>
      </c>
      <c r="G203" s="399" t="s">
        <v>1369</v>
      </c>
      <c r="H203" s="428"/>
      <c r="I203" s="452">
        <f t="shared" si="10"/>
        <v>0</v>
      </c>
      <c r="J203" s="428"/>
      <c r="K203" s="452">
        <f t="shared" si="11"/>
        <v>0</v>
      </c>
      <c r="L203" s="452">
        <f t="shared" si="12"/>
        <v>0</v>
      </c>
      <c r="M203" s="413"/>
    </row>
    <row r="204" spans="1:13" s="547" customFormat="1">
      <c r="A204" s="477"/>
      <c r="B204" s="398"/>
      <c r="C204" s="412" t="s">
        <v>1496</v>
      </c>
      <c r="D204" s="137"/>
      <c r="E204" s="137"/>
      <c r="F204" s="521">
        <v>3465</v>
      </c>
      <c r="G204" s="399" t="s">
        <v>1369</v>
      </c>
      <c r="H204" s="428"/>
      <c r="I204" s="452">
        <f t="shared" si="10"/>
        <v>0</v>
      </c>
      <c r="J204" s="428"/>
      <c r="K204" s="452">
        <f t="shared" si="11"/>
        <v>0</v>
      </c>
      <c r="L204" s="452">
        <f t="shared" si="12"/>
        <v>0</v>
      </c>
      <c r="M204" s="413"/>
    </row>
    <row r="205" spans="1:13" s="547" customFormat="1">
      <c r="A205" s="477"/>
      <c r="B205" s="398"/>
      <c r="C205" s="409" t="s">
        <v>1497</v>
      </c>
      <c r="D205" s="137"/>
      <c r="E205" s="137"/>
      <c r="F205" s="521">
        <v>1</v>
      </c>
      <c r="G205" s="399" t="s">
        <v>1373</v>
      </c>
      <c r="H205" s="428"/>
      <c r="I205" s="452">
        <f t="shared" si="10"/>
        <v>0</v>
      </c>
      <c r="J205" s="428"/>
      <c r="K205" s="452">
        <f t="shared" si="11"/>
        <v>0</v>
      </c>
      <c r="L205" s="452">
        <f t="shared" si="12"/>
        <v>0</v>
      </c>
      <c r="M205" s="413"/>
    </row>
    <row r="206" spans="1:13" s="547" customFormat="1">
      <c r="A206" s="477"/>
      <c r="B206" s="398"/>
      <c r="C206" s="409" t="s">
        <v>1498</v>
      </c>
      <c r="D206" s="137"/>
      <c r="E206" s="137"/>
      <c r="F206" s="521">
        <v>1</v>
      </c>
      <c r="G206" s="399" t="s">
        <v>1373</v>
      </c>
      <c r="H206" s="428"/>
      <c r="I206" s="452">
        <f t="shared" si="10"/>
        <v>0</v>
      </c>
      <c r="J206" s="428"/>
      <c r="K206" s="452">
        <f t="shared" si="11"/>
        <v>0</v>
      </c>
      <c r="L206" s="452">
        <f t="shared" si="12"/>
        <v>0</v>
      </c>
      <c r="M206" s="413"/>
    </row>
    <row r="207" spans="1:13" s="547" customFormat="1">
      <c r="A207" s="477"/>
      <c r="B207" s="398"/>
      <c r="C207" s="409" t="s">
        <v>1499</v>
      </c>
      <c r="D207" s="137"/>
      <c r="E207" s="137"/>
      <c r="F207" s="521">
        <v>1</v>
      </c>
      <c r="G207" s="399" t="s">
        <v>1373</v>
      </c>
      <c r="H207" s="428"/>
      <c r="I207" s="452">
        <f t="shared" si="10"/>
        <v>0</v>
      </c>
      <c r="J207" s="428"/>
      <c r="K207" s="452">
        <f t="shared" si="11"/>
        <v>0</v>
      </c>
      <c r="L207" s="452">
        <f t="shared" si="12"/>
        <v>0</v>
      </c>
      <c r="M207" s="413"/>
    </row>
    <row r="208" spans="1:13" s="133" customFormat="1">
      <c r="A208" s="477"/>
      <c r="B208" s="398"/>
      <c r="C208" s="409" t="s">
        <v>1500</v>
      </c>
      <c r="D208" s="137"/>
      <c r="E208" s="137"/>
      <c r="F208" s="521">
        <v>2565.63</v>
      </c>
      <c r="G208" s="399" t="s">
        <v>139</v>
      </c>
      <c r="H208" s="400"/>
      <c r="I208" s="452">
        <f t="shared" si="10"/>
        <v>0</v>
      </c>
      <c r="J208" s="400"/>
      <c r="K208" s="452">
        <f t="shared" si="11"/>
        <v>0</v>
      </c>
      <c r="L208" s="452">
        <f t="shared" si="12"/>
        <v>0</v>
      </c>
      <c r="M208" s="413"/>
    </row>
    <row r="209" spans="1:13" s="547" customFormat="1">
      <c r="A209" s="477"/>
      <c r="B209" s="398" t="s">
        <v>1501</v>
      </c>
      <c r="C209" s="412" t="s">
        <v>1463</v>
      </c>
      <c r="D209" s="137"/>
      <c r="E209" s="137"/>
      <c r="F209" s="521"/>
      <c r="G209" s="399"/>
      <c r="H209" s="428"/>
      <c r="I209" s="452"/>
      <c r="J209" s="428"/>
      <c r="K209" s="452"/>
      <c r="L209" s="452"/>
      <c r="M209" s="479"/>
    </row>
    <row r="210" spans="1:13" s="547" customFormat="1">
      <c r="A210" s="477"/>
      <c r="B210" s="398"/>
      <c r="C210" s="412" t="s">
        <v>1489</v>
      </c>
      <c r="D210" s="137"/>
      <c r="E210" s="137"/>
      <c r="F210" s="521">
        <v>28</v>
      </c>
      <c r="G210" s="399" t="s">
        <v>547</v>
      </c>
      <c r="H210" s="428"/>
      <c r="I210" s="452">
        <f t="shared" ref="I210:I257" si="13">F210*H210</f>
        <v>0</v>
      </c>
      <c r="J210" s="428"/>
      <c r="K210" s="452">
        <f t="shared" ref="K210:K257" si="14">F210*J210</f>
        <v>0</v>
      </c>
      <c r="L210" s="452">
        <f t="shared" ref="L210:L257" si="15">I210+K210</f>
        <v>0</v>
      </c>
      <c r="M210" s="413"/>
    </row>
    <row r="211" spans="1:13" s="547" customFormat="1">
      <c r="A211" s="477"/>
      <c r="B211" s="398"/>
      <c r="C211" s="412" t="s">
        <v>1490</v>
      </c>
      <c r="D211" s="137"/>
      <c r="E211" s="137"/>
      <c r="F211" s="521">
        <v>1</v>
      </c>
      <c r="G211" s="399" t="s">
        <v>547</v>
      </c>
      <c r="H211" s="428"/>
      <c r="I211" s="452">
        <f t="shared" si="13"/>
        <v>0</v>
      </c>
      <c r="J211" s="428"/>
      <c r="K211" s="452">
        <f t="shared" si="14"/>
        <v>0</v>
      </c>
      <c r="L211" s="452">
        <f t="shared" si="15"/>
        <v>0</v>
      </c>
      <c r="M211" s="413"/>
    </row>
    <row r="212" spans="1:13" s="547" customFormat="1">
      <c r="A212" s="477"/>
      <c r="B212" s="398"/>
      <c r="C212" s="412" t="s">
        <v>1493</v>
      </c>
      <c r="D212" s="137"/>
      <c r="E212" s="137"/>
      <c r="F212" s="521">
        <v>10</v>
      </c>
      <c r="G212" s="399" t="s">
        <v>547</v>
      </c>
      <c r="H212" s="428"/>
      <c r="I212" s="452">
        <f t="shared" si="13"/>
        <v>0</v>
      </c>
      <c r="J212" s="428"/>
      <c r="K212" s="452">
        <f t="shared" si="14"/>
        <v>0</v>
      </c>
      <c r="L212" s="452">
        <f t="shared" si="15"/>
        <v>0</v>
      </c>
      <c r="M212" s="413"/>
    </row>
    <row r="213" spans="1:13" s="547" customFormat="1">
      <c r="A213" s="477"/>
      <c r="B213" s="398"/>
      <c r="C213" s="412" t="s">
        <v>1496</v>
      </c>
      <c r="D213" s="137"/>
      <c r="E213" s="137"/>
      <c r="F213" s="521">
        <v>18</v>
      </c>
      <c r="G213" s="399" t="s">
        <v>547</v>
      </c>
      <c r="H213" s="428"/>
      <c r="I213" s="452">
        <f t="shared" si="13"/>
        <v>0</v>
      </c>
      <c r="J213" s="428"/>
      <c r="K213" s="452">
        <f t="shared" si="14"/>
        <v>0</v>
      </c>
      <c r="L213" s="452">
        <f t="shared" si="15"/>
        <v>0</v>
      </c>
      <c r="M213" s="413"/>
    </row>
    <row r="214" spans="1:13" s="547" customFormat="1">
      <c r="A214" s="477"/>
      <c r="B214" s="398" t="s">
        <v>1502</v>
      </c>
      <c r="C214" s="412" t="s">
        <v>1503</v>
      </c>
      <c r="D214" s="137"/>
      <c r="E214" s="137"/>
      <c r="F214" s="521"/>
      <c r="G214" s="399"/>
      <c r="H214" s="428"/>
      <c r="I214" s="452"/>
      <c r="J214" s="428"/>
      <c r="K214" s="452"/>
      <c r="L214" s="452"/>
      <c r="M214" s="479"/>
    </row>
    <row r="215" spans="1:13" s="547" customFormat="1">
      <c r="A215" s="477"/>
      <c r="B215" s="398"/>
      <c r="C215" s="412" t="s">
        <v>1489</v>
      </c>
      <c r="D215" s="137"/>
      <c r="E215" s="137"/>
      <c r="F215" s="521">
        <v>3</v>
      </c>
      <c r="G215" s="399" t="s">
        <v>547</v>
      </c>
      <c r="H215" s="428"/>
      <c r="I215" s="452">
        <f t="shared" si="13"/>
        <v>0</v>
      </c>
      <c r="J215" s="428"/>
      <c r="K215" s="452">
        <f t="shared" si="14"/>
        <v>0</v>
      </c>
      <c r="L215" s="452">
        <f t="shared" si="15"/>
        <v>0</v>
      </c>
      <c r="M215" s="413"/>
    </row>
    <row r="216" spans="1:13" s="547" customFormat="1">
      <c r="A216" s="477"/>
      <c r="B216" s="398" t="s">
        <v>1504</v>
      </c>
      <c r="C216" s="412" t="s">
        <v>1505</v>
      </c>
      <c r="D216" s="137"/>
      <c r="E216" s="137"/>
      <c r="F216" s="521"/>
      <c r="G216" s="399"/>
      <c r="H216" s="428"/>
      <c r="I216" s="452"/>
      <c r="J216" s="428"/>
      <c r="K216" s="452"/>
      <c r="L216" s="452"/>
      <c r="M216" s="479"/>
    </row>
    <row r="217" spans="1:13" s="547" customFormat="1">
      <c r="A217" s="477"/>
      <c r="B217" s="398"/>
      <c r="C217" s="412" t="s">
        <v>1487</v>
      </c>
      <c r="D217" s="137"/>
      <c r="E217" s="137"/>
      <c r="F217" s="521">
        <v>1</v>
      </c>
      <c r="G217" s="399" t="s">
        <v>195</v>
      </c>
      <c r="H217" s="428"/>
      <c r="I217" s="452">
        <f t="shared" si="13"/>
        <v>0</v>
      </c>
      <c r="J217" s="428"/>
      <c r="K217" s="452">
        <f t="shared" si="14"/>
        <v>0</v>
      </c>
      <c r="L217" s="452">
        <f t="shared" si="15"/>
        <v>0</v>
      </c>
      <c r="M217" s="413"/>
    </row>
    <row r="218" spans="1:13" s="547" customFormat="1">
      <c r="A218" s="477"/>
      <c r="B218" s="398"/>
      <c r="C218" s="412" t="s">
        <v>1488</v>
      </c>
      <c r="D218" s="137"/>
      <c r="E218" s="137"/>
      <c r="F218" s="521">
        <v>2</v>
      </c>
      <c r="G218" s="399" t="s">
        <v>195</v>
      </c>
      <c r="H218" s="428"/>
      <c r="I218" s="452">
        <f t="shared" si="13"/>
        <v>0</v>
      </c>
      <c r="J218" s="428"/>
      <c r="K218" s="452">
        <f t="shared" si="14"/>
        <v>0</v>
      </c>
      <c r="L218" s="452">
        <f t="shared" si="15"/>
        <v>0</v>
      </c>
      <c r="M218" s="413"/>
    </row>
    <row r="219" spans="1:13" s="547" customFormat="1">
      <c r="A219" s="477"/>
      <c r="B219" s="398"/>
      <c r="C219" s="412" t="s">
        <v>1489</v>
      </c>
      <c r="D219" s="137"/>
      <c r="E219" s="137"/>
      <c r="F219" s="521">
        <v>7</v>
      </c>
      <c r="G219" s="399" t="s">
        <v>195</v>
      </c>
      <c r="H219" s="428"/>
      <c r="I219" s="452">
        <f t="shared" si="13"/>
        <v>0</v>
      </c>
      <c r="J219" s="428"/>
      <c r="K219" s="452">
        <f t="shared" si="14"/>
        <v>0</v>
      </c>
      <c r="L219" s="452">
        <f t="shared" si="15"/>
        <v>0</v>
      </c>
      <c r="M219" s="413"/>
    </row>
    <row r="220" spans="1:13" s="547" customFormat="1">
      <c r="A220" s="477"/>
      <c r="B220" s="398"/>
      <c r="C220" s="412" t="s">
        <v>1490</v>
      </c>
      <c r="D220" s="137"/>
      <c r="E220" s="137"/>
      <c r="F220" s="521">
        <v>10</v>
      </c>
      <c r="G220" s="399" t="s">
        <v>195</v>
      </c>
      <c r="H220" s="428"/>
      <c r="I220" s="452">
        <f t="shared" si="13"/>
        <v>0</v>
      </c>
      <c r="J220" s="428"/>
      <c r="K220" s="452">
        <f t="shared" si="14"/>
        <v>0</v>
      </c>
      <c r="L220" s="452">
        <f t="shared" si="15"/>
        <v>0</v>
      </c>
      <c r="M220" s="413"/>
    </row>
    <row r="221" spans="1:13" s="547" customFormat="1">
      <c r="A221" s="477"/>
      <c r="B221" s="398"/>
      <c r="C221" s="412" t="s">
        <v>1492</v>
      </c>
      <c r="D221" s="137"/>
      <c r="E221" s="137"/>
      <c r="F221" s="521">
        <v>3</v>
      </c>
      <c r="G221" s="399" t="s">
        <v>547</v>
      </c>
      <c r="H221" s="428"/>
      <c r="I221" s="452">
        <f t="shared" si="13"/>
        <v>0</v>
      </c>
      <c r="J221" s="428"/>
      <c r="K221" s="452">
        <f t="shared" si="14"/>
        <v>0</v>
      </c>
      <c r="L221" s="452">
        <f t="shared" si="15"/>
        <v>0</v>
      </c>
      <c r="M221" s="413"/>
    </row>
    <row r="222" spans="1:13" s="547" customFormat="1">
      <c r="A222" s="477"/>
      <c r="B222" s="398"/>
      <c r="C222" s="412" t="s">
        <v>1493</v>
      </c>
      <c r="D222" s="137"/>
      <c r="E222" s="137"/>
      <c r="F222" s="521">
        <v>8</v>
      </c>
      <c r="G222" s="399" t="s">
        <v>195</v>
      </c>
      <c r="H222" s="428"/>
      <c r="I222" s="452">
        <f t="shared" si="13"/>
        <v>0</v>
      </c>
      <c r="J222" s="428"/>
      <c r="K222" s="452">
        <f t="shared" si="14"/>
        <v>0</v>
      </c>
      <c r="L222" s="452">
        <f t="shared" si="15"/>
        <v>0</v>
      </c>
      <c r="M222" s="413"/>
    </row>
    <row r="223" spans="1:13" s="547" customFormat="1">
      <c r="A223" s="477"/>
      <c r="B223" s="398" t="s">
        <v>1506</v>
      </c>
      <c r="C223" s="412" t="s">
        <v>1507</v>
      </c>
      <c r="D223" s="137"/>
      <c r="E223" s="137"/>
      <c r="F223" s="521"/>
      <c r="G223" s="399"/>
      <c r="H223" s="428"/>
      <c r="I223" s="452"/>
      <c r="J223" s="428"/>
      <c r="K223" s="452"/>
      <c r="L223" s="452"/>
      <c r="M223" s="479"/>
    </row>
    <row r="224" spans="1:13" s="547" customFormat="1">
      <c r="A224" s="477"/>
      <c r="B224" s="398"/>
      <c r="C224" s="412" t="s">
        <v>1489</v>
      </c>
      <c r="D224" s="137"/>
      <c r="E224" s="137"/>
      <c r="F224" s="521">
        <v>7</v>
      </c>
      <c r="G224" s="399" t="s">
        <v>195</v>
      </c>
      <c r="H224" s="428"/>
      <c r="I224" s="452">
        <f t="shared" si="13"/>
        <v>0</v>
      </c>
      <c r="J224" s="428"/>
      <c r="K224" s="452">
        <f t="shared" si="14"/>
        <v>0</v>
      </c>
      <c r="L224" s="452">
        <f t="shared" si="15"/>
        <v>0</v>
      </c>
      <c r="M224" s="413"/>
    </row>
    <row r="225" spans="1:13" s="547" customFormat="1">
      <c r="A225" s="477"/>
      <c r="B225" s="398" t="s">
        <v>1508</v>
      </c>
      <c r="C225" s="412" t="s">
        <v>1465</v>
      </c>
      <c r="D225" s="137"/>
      <c r="E225" s="137"/>
      <c r="F225" s="521"/>
      <c r="G225" s="399"/>
      <c r="H225" s="428"/>
      <c r="I225" s="452"/>
      <c r="J225" s="428"/>
      <c r="K225" s="452"/>
      <c r="L225" s="452"/>
      <c r="M225" s="479"/>
    </row>
    <row r="226" spans="1:13" s="547" customFormat="1">
      <c r="A226" s="477"/>
      <c r="B226" s="398"/>
      <c r="C226" s="412" t="s">
        <v>1488</v>
      </c>
      <c r="D226" s="137"/>
      <c r="E226" s="137"/>
      <c r="F226" s="521">
        <v>1</v>
      </c>
      <c r="G226" s="399" t="s">
        <v>547</v>
      </c>
      <c r="H226" s="428"/>
      <c r="I226" s="452">
        <f t="shared" si="13"/>
        <v>0</v>
      </c>
      <c r="J226" s="428"/>
      <c r="K226" s="452">
        <f t="shared" si="14"/>
        <v>0</v>
      </c>
      <c r="L226" s="452">
        <f t="shared" si="15"/>
        <v>0</v>
      </c>
      <c r="M226" s="413"/>
    </row>
    <row r="227" spans="1:13" s="547" customFormat="1">
      <c r="A227" s="477"/>
      <c r="B227" s="398"/>
      <c r="C227" s="412" t="s">
        <v>1489</v>
      </c>
      <c r="D227" s="137"/>
      <c r="E227" s="137"/>
      <c r="F227" s="521">
        <v>8</v>
      </c>
      <c r="G227" s="399" t="s">
        <v>547</v>
      </c>
      <c r="H227" s="428"/>
      <c r="I227" s="452">
        <f t="shared" si="13"/>
        <v>0</v>
      </c>
      <c r="J227" s="428"/>
      <c r="K227" s="452">
        <f t="shared" si="14"/>
        <v>0</v>
      </c>
      <c r="L227" s="452">
        <f t="shared" si="15"/>
        <v>0</v>
      </c>
      <c r="M227" s="413"/>
    </row>
    <row r="228" spans="1:13" s="547" customFormat="1">
      <c r="A228" s="477"/>
      <c r="B228" s="398"/>
      <c r="C228" s="412" t="s">
        <v>1493</v>
      </c>
      <c r="D228" s="137"/>
      <c r="E228" s="137"/>
      <c r="F228" s="521">
        <v>1</v>
      </c>
      <c r="G228" s="399" t="s">
        <v>547</v>
      </c>
      <c r="H228" s="428"/>
      <c r="I228" s="452">
        <f t="shared" si="13"/>
        <v>0</v>
      </c>
      <c r="J228" s="428"/>
      <c r="K228" s="452">
        <f t="shared" si="14"/>
        <v>0</v>
      </c>
      <c r="L228" s="452">
        <f t="shared" si="15"/>
        <v>0</v>
      </c>
      <c r="M228" s="413"/>
    </row>
    <row r="229" spans="1:13" s="547" customFormat="1">
      <c r="A229" s="477"/>
      <c r="B229" s="398" t="s">
        <v>1509</v>
      </c>
      <c r="C229" s="412" t="s">
        <v>1510</v>
      </c>
      <c r="D229" s="137"/>
      <c r="E229" s="137"/>
      <c r="F229" s="521"/>
      <c r="G229" s="399"/>
      <c r="H229" s="428"/>
      <c r="I229" s="452"/>
      <c r="J229" s="428"/>
      <c r="K229" s="452"/>
      <c r="L229" s="452"/>
      <c r="M229" s="479"/>
    </row>
    <row r="230" spans="1:13" s="547" customFormat="1">
      <c r="A230" s="477"/>
      <c r="B230" s="398"/>
      <c r="C230" s="412" t="s">
        <v>1489</v>
      </c>
      <c r="D230" s="137"/>
      <c r="E230" s="137"/>
      <c r="F230" s="521">
        <v>7</v>
      </c>
      <c r="G230" s="399" t="s">
        <v>195</v>
      </c>
      <c r="H230" s="428"/>
      <c r="I230" s="452">
        <f t="shared" si="13"/>
        <v>0</v>
      </c>
      <c r="J230" s="428"/>
      <c r="K230" s="452">
        <f t="shared" si="14"/>
        <v>0</v>
      </c>
      <c r="L230" s="452">
        <f t="shared" si="15"/>
        <v>0</v>
      </c>
      <c r="M230" s="413"/>
    </row>
    <row r="231" spans="1:13" s="547" customFormat="1">
      <c r="A231" s="477"/>
      <c r="B231" s="398"/>
      <c r="C231" s="412" t="s">
        <v>1490</v>
      </c>
      <c r="D231" s="137"/>
      <c r="E231" s="137"/>
      <c r="F231" s="521">
        <v>10</v>
      </c>
      <c r="G231" s="399" t="s">
        <v>195</v>
      </c>
      <c r="H231" s="428"/>
      <c r="I231" s="452">
        <f t="shared" si="13"/>
        <v>0</v>
      </c>
      <c r="J231" s="428"/>
      <c r="K231" s="452">
        <f t="shared" si="14"/>
        <v>0</v>
      </c>
      <c r="L231" s="452">
        <f t="shared" si="15"/>
        <v>0</v>
      </c>
      <c r="M231" s="413"/>
    </row>
    <row r="232" spans="1:13" s="547" customFormat="1">
      <c r="A232" s="477"/>
      <c r="B232" s="398" t="s">
        <v>1511</v>
      </c>
      <c r="C232" s="412" t="s">
        <v>1512</v>
      </c>
      <c r="D232" s="137"/>
      <c r="E232" s="137"/>
      <c r="F232" s="521">
        <v>8</v>
      </c>
      <c r="G232" s="399" t="s">
        <v>547</v>
      </c>
      <c r="H232" s="428"/>
      <c r="I232" s="452">
        <f t="shared" si="13"/>
        <v>0</v>
      </c>
      <c r="J232" s="428"/>
      <c r="K232" s="452">
        <f t="shared" si="14"/>
        <v>0</v>
      </c>
      <c r="L232" s="452">
        <f t="shared" si="15"/>
        <v>0</v>
      </c>
      <c r="M232" s="413"/>
    </row>
    <row r="233" spans="1:13" s="547" customFormat="1">
      <c r="A233" s="477"/>
      <c r="B233" s="398" t="s">
        <v>1513</v>
      </c>
      <c r="C233" s="412" t="s">
        <v>1400</v>
      </c>
      <c r="D233" s="137"/>
      <c r="E233" s="137"/>
      <c r="F233" s="521"/>
      <c r="G233" s="399"/>
      <c r="H233" s="428"/>
      <c r="I233" s="452"/>
      <c r="J233" s="428"/>
      <c r="K233" s="452"/>
      <c r="L233" s="452"/>
      <c r="M233" s="479"/>
    </row>
    <row r="234" spans="1:13" s="547" customFormat="1">
      <c r="A234" s="477"/>
      <c r="B234" s="398"/>
      <c r="C234" s="412" t="s">
        <v>1488</v>
      </c>
      <c r="D234" s="137"/>
      <c r="E234" s="137"/>
      <c r="F234" s="521">
        <v>1</v>
      </c>
      <c r="G234" s="399" t="s">
        <v>547</v>
      </c>
      <c r="H234" s="428"/>
      <c r="I234" s="452">
        <f t="shared" si="13"/>
        <v>0</v>
      </c>
      <c r="J234" s="428"/>
      <c r="K234" s="452">
        <f t="shared" si="14"/>
        <v>0</v>
      </c>
      <c r="L234" s="452">
        <f t="shared" si="15"/>
        <v>0</v>
      </c>
      <c r="M234" s="413"/>
    </row>
    <row r="235" spans="1:13" s="547" customFormat="1">
      <c r="A235" s="477"/>
      <c r="B235" s="398"/>
      <c r="C235" s="412" t="s">
        <v>1493</v>
      </c>
      <c r="D235" s="137"/>
      <c r="E235" s="137"/>
      <c r="F235" s="521">
        <v>1</v>
      </c>
      <c r="G235" s="399" t="s">
        <v>547</v>
      </c>
      <c r="H235" s="428"/>
      <c r="I235" s="452">
        <f t="shared" si="13"/>
        <v>0</v>
      </c>
      <c r="J235" s="428"/>
      <c r="K235" s="452">
        <f t="shared" si="14"/>
        <v>0</v>
      </c>
      <c r="L235" s="452">
        <f t="shared" si="15"/>
        <v>0</v>
      </c>
      <c r="M235" s="413"/>
    </row>
    <row r="236" spans="1:13" s="547" customFormat="1">
      <c r="A236" s="477"/>
      <c r="B236" s="398" t="s">
        <v>1514</v>
      </c>
      <c r="C236" s="412" t="s">
        <v>1515</v>
      </c>
      <c r="D236" s="137"/>
      <c r="E236" s="137"/>
      <c r="F236" s="521"/>
      <c r="G236" s="399"/>
      <c r="H236" s="428"/>
      <c r="I236" s="452"/>
      <c r="J236" s="428"/>
      <c r="K236" s="452"/>
      <c r="L236" s="452"/>
      <c r="M236" s="479"/>
    </row>
    <row r="237" spans="1:13" s="547" customFormat="1">
      <c r="A237" s="477"/>
      <c r="B237" s="398"/>
      <c r="C237" s="412" t="s">
        <v>1488</v>
      </c>
      <c r="D237" s="137"/>
      <c r="E237" s="137"/>
      <c r="F237" s="521">
        <v>2</v>
      </c>
      <c r="G237" s="399" t="s">
        <v>547</v>
      </c>
      <c r="H237" s="428"/>
      <c r="I237" s="452">
        <f t="shared" si="13"/>
        <v>0</v>
      </c>
      <c r="J237" s="428"/>
      <c r="K237" s="452">
        <f t="shared" si="14"/>
        <v>0</v>
      </c>
      <c r="L237" s="452">
        <f t="shared" si="15"/>
        <v>0</v>
      </c>
      <c r="M237" s="413"/>
    </row>
    <row r="238" spans="1:13" s="547" customFormat="1">
      <c r="A238" s="477"/>
      <c r="B238" s="398"/>
      <c r="C238" s="412" t="s">
        <v>1493</v>
      </c>
      <c r="D238" s="137"/>
      <c r="E238" s="137"/>
      <c r="F238" s="521">
        <v>2</v>
      </c>
      <c r="G238" s="399" t="s">
        <v>547</v>
      </c>
      <c r="H238" s="428"/>
      <c r="I238" s="452">
        <f t="shared" si="13"/>
        <v>0</v>
      </c>
      <c r="J238" s="428"/>
      <c r="K238" s="452">
        <f t="shared" si="14"/>
        <v>0</v>
      </c>
      <c r="L238" s="452">
        <f t="shared" si="15"/>
        <v>0</v>
      </c>
      <c r="M238" s="413"/>
    </row>
    <row r="239" spans="1:13" s="547" customFormat="1">
      <c r="A239" s="477"/>
      <c r="B239" s="398" t="s">
        <v>1516</v>
      </c>
      <c r="C239" s="412" t="s">
        <v>1517</v>
      </c>
      <c r="D239" s="137"/>
      <c r="E239" s="137"/>
      <c r="F239" s="521"/>
      <c r="G239" s="399"/>
      <c r="H239" s="428"/>
      <c r="I239" s="452"/>
      <c r="J239" s="428"/>
      <c r="K239" s="452"/>
      <c r="L239" s="452"/>
      <c r="M239" s="479"/>
    </row>
    <row r="240" spans="1:13" s="547" customFormat="1">
      <c r="A240" s="477"/>
      <c r="B240" s="398"/>
      <c r="C240" s="412" t="s">
        <v>1491</v>
      </c>
      <c r="D240" s="137"/>
      <c r="E240" s="137"/>
      <c r="F240" s="521">
        <v>2</v>
      </c>
      <c r="G240" s="399" t="s">
        <v>547</v>
      </c>
      <c r="H240" s="428"/>
      <c r="I240" s="452">
        <f t="shared" si="13"/>
        <v>0</v>
      </c>
      <c r="J240" s="428"/>
      <c r="K240" s="452">
        <f t="shared" si="14"/>
        <v>0</v>
      </c>
      <c r="L240" s="452">
        <f t="shared" si="15"/>
        <v>0</v>
      </c>
      <c r="M240" s="413"/>
    </row>
    <row r="241" spans="1:13" s="547" customFormat="1">
      <c r="A241" s="477"/>
      <c r="B241" s="398"/>
      <c r="C241" s="412" t="s">
        <v>1493</v>
      </c>
      <c r="D241" s="137"/>
      <c r="E241" s="137"/>
      <c r="F241" s="521">
        <v>2</v>
      </c>
      <c r="G241" s="399" t="s">
        <v>547</v>
      </c>
      <c r="H241" s="428"/>
      <c r="I241" s="452">
        <f t="shared" si="13"/>
        <v>0</v>
      </c>
      <c r="J241" s="428"/>
      <c r="K241" s="452">
        <f t="shared" si="14"/>
        <v>0</v>
      </c>
      <c r="L241" s="452">
        <f t="shared" si="15"/>
        <v>0</v>
      </c>
      <c r="M241" s="413"/>
    </row>
    <row r="242" spans="1:13" s="547" customFormat="1">
      <c r="A242" s="477"/>
      <c r="B242" s="398" t="s">
        <v>1518</v>
      </c>
      <c r="C242" s="412" t="s">
        <v>1519</v>
      </c>
      <c r="D242" s="137"/>
      <c r="E242" s="137"/>
      <c r="F242" s="521">
        <v>4</v>
      </c>
      <c r="G242" s="399" t="s">
        <v>195</v>
      </c>
      <c r="H242" s="428"/>
      <c r="I242" s="452">
        <f t="shared" si="13"/>
        <v>0</v>
      </c>
      <c r="J242" s="428"/>
      <c r="K242" s="452">
        <f t="shared" si="14"/>
        <v>0</v>
      </c>
      <c r="L242" s="452">
        <f t="shared" si="15"/>
        <v>0</v>
      </c>
      <c r="M242" s="413"/>
    </row>
    <row r="243" spans="1:13" s="547" customFormat="1">
      <c r="A243" s="477"/>
      <c r="B243" s="398" t="s">
        <v>1520</v>
      </c>
      <c r="C243" s="412" t="s">
        <v>1521</v>
      </c>
      <c r="D243" s="137"/>
      <c r="E243" s="137"/>
      <c r="F243" s="521">
        <v>7</v>
      </c>
      <c r="G243" s="399" t="s">
        <v>195</v>
      </c>
      <c r="H243" s="428"/>
      <c r="I243" s="452">
        <f t="shared" si="13"/>
        <v>0</v>
      </c>
      <c r="J243" s="428"/>
      <c r="K243" s="452">
        <f t="shared" si="14"/>
        <v>0</v>
      </c>
      <c r="L243" s="452">
        <f t="shared" si="15"/>
        <v>0</v>
      </c>
      <c r="M243" s="413"/>
    </row>
    <row r="244" spans="1:13" s="547" customFormat="1">
      <c r="A244" s="477"/>
      <c r="B244" s="398" t="s">
        <v>1522</v>
      </c>
      <c r="C244" s="412" t="s">
        <v>1523</v>
      </c>
      <c r="D244" s="137"/>
      <c r="E244" s="137"/>
      <c r="F244" s="521"/>
      <c r="G244" s="399"/>
      <c r="H244" s="428"/>
      <c r="I244" s="452"/>
      <c r="J244" s="428"/>
      <c r="K244" s="452"/>
      <c r="L244" s="452"/>
      <c r="M244" s="479"/>
    </row>
    <row r="245" spans="1:13" s="547" customFormat="1">
      <c r="A245" s="477"/>
      <c r="B245" s="398"/>
      <c r="C245" s="412" t="s">
        <v>1524</v>
      </c>
      <c r="D245" s="137"/>
      <c r="E245" s="137"/>
      <c r="F245" s="521">
        <v>1</v>
      </c>
      <c r="G245" s="399" t="s">
        <v>195</v>
      </c>
      <c r="H245" s="428"/>
      <c r="I245" s="452">
        <f t="shared" si="13"/>
        <v>0</v>
      </c>
      <c r="J245" s="428"/>
      <c r="K245" s="452">
        <f t="shared" si="14"/>
        <v>0</v>
      </c>
      <c r="L245" s="452">
        <f t="shared" si="15"/>
        <v>0</v>
      </c>
      <c r="M245" s="479"/>
    </row>
    <row r="246" spans="1:13" s="547" customFormat="1">
      <c r="A246" s="477"/>
      <c r="B246" s="398"/>
      <c r="C246" s="412" t="s">
        <v>1525</v>
      </c>
      <c r="D246" s="137"/>
      <c r="E246" s="137"/>
      <c r="F246" s="521">
        <v>1</v>
      </c>
      <c r="G246" s="399" t="s">
        <v>195</v>
      </c>
      <c r="H246" s="428"/>
      <c r="I246" s="452">
        <f t="shared" si="13"/>
        <v>0</v>
      </c>
      <c r="J246" s="428"/>
      <c r="K246" s="452">
        <f t="shared" si="14"/>
        <v>0</v>
      </c>
      <c r="L246" s="452">
        <f t="shared" si="15"/>
        <v>0</v>
      </c>
      <c r="M246" s="479"/>
    </row>
    <row r="247" spans="1:13" s="547" customFormat="1">
      <c r="A247" s="477"/>
      <c r="B247" s="398" t="s">
        <v>1526</v>
      </c>
      <c r="C247" s="412" t="s">
        <v>1527</v>
      </c>
      <c r="D247" s="137"/>
      <c r="E247" s="137"/>
      <c r="F247" s="521">
        <v>1</v>
      </c>
      <c r="G247" s="399" t="s">
        <v>195</v>
      </c>
      <c r="H247" s="428"/>
      <c r="I247" s="452">
        <f t="shared" si="13"/>
        <v>0</v>
      </c>
      <c r="J247" s="428"/>
      <c r="K247" s="452">
        <f t="shared" si="14"/>
        <v>0</v>
      </c>
      <c r="L247" s="452">
        <f t="shared" si="15"/>
        <v>0</v>
      </c>
      <c r="M247" s="479"/>
    </row>
    <row r="248" spans="1:13" s="547" customFormat="1">
      <c r="A248" s="477"/>
      <c r="B248" s="398" t="s">
        <v>1528</v>
      </c>
      <c r="C248" s="412" t="s">
        <v>1529</v>
      </c>
      <c r="D248" s="137"/>
      <c r="E248" s="137"/>
      <c r="F248" s="521"/>
      <c r="G248" s="399"/>
      <c r="H248" s="428"/>
      <c r="I248" s="452"/>
      <c r="J248" s="428"/>
      <c r="K248" s="452"/>
      <c r="L248" s="452"/>
      <c r="M248" s="479"/>
    </row>
    <row r="249" spans="1:13" s="547" customFormat="1">
      <c r="A249" s="477"/>
      <c r="B249" s="398"/>
      <c r="C249" s="412" t="s">
        <v>1530</v>
      </c>
      <c r="D249" s="137"/>
      <c r="E249" s="137"/>
      <c r="F249" s="521">
        <v>29</v>
      </c>
      <c r="G249" s="399" t="s">
        <v>195</v>
      </c>
      <c r="H249" s="428"/>
      <c r="I249" s="452">
        <f t="shared" si="13"/>
        <v>0</v>
      </c>
      <c r="J249" s="428"/>
      <c r="K249" s="452">
        <f t="shared" si="14"/>
        <v>0</v>
      </c>
      <c r="L249" s="452">
        <f t="shared" si="15"/>
        <v>0</v>
      </c>
      <c r="M249" s="413"/>
    </row>
    <row r="250" spans="1:13" s="547" customFormat="1">
      <c r="A250" s="477"/>
      <c r="B250" s="398" t="s">
        <v>1531</v>
      </c>
      <c r="C250" s="412" t="s">
        <v>1532</v>
      </c>
      <c r="D250" s="137"/>
      <c r="E250" s="137"/>
      <c r="F250" s="521">
        <v>27</v>
      </c>
      <c r="G250" s="399" t="s">
        <v>195</v>
      </c>
      <c r="H250" s="428"/>
      <c r="I250" s="452">
        <f t="shared" si="13"/>
        <v>0</v>
      </c>
      <c r="J250" s="428"/>
      <c r="K250" s="452">
        <f t="shared" si="14"/>
        <v>0</v>
      </c>
      <c r="L250" s="452">
        <f t="shared" si="15"/>
        <v>0</v>
      </c>
      <c r="M250" s="413"/>
    </row>
    <row r="251" spans="1:13" s="547" customFormat="1">
      <c r="A251" s="477"/>
      <c r="B251" s="398" t="s">
        <v>1533</v>
      </c>
      <c r="C251" s="412" t="s">
        <v>1534</v>
      </c>
      <c r="D251" s="137"/>
      <c r="E251" s="137"/>
      <c r="F251" s="521"/>
      <c r="G251" s="399"/>
      <c r="H251" s="428"/>
      <c r="I251" s="452"/>
      <c r="J251" s="428"/>
      <c r="K251" s="452"/>
      <c r="L251" s="452"/>
      <c r="M251" s="479"/>
    </row>
    <row r="252" spans="1:13" s="547" customFormat="1">
      <c r="A252" s="477"/>
      <c r="B252" s="398"/>
      <c r="C252" s="412" t="s">
        <v>1535</v>
      </c>
      <c r="D252" s="137"/>
      <c r="E252" s="137"/>
      <c r="F252" s="521">
        <v>1106</v>
      </c>
      <c r="G252" s="399" t="s">
        <v>195</v>
      </c>
      <c r="H252" s="428"/>
      <c r="I252" s="452">
        <f t="shared" si="13"/>
        <v>0</v>
      </c>
      <c r="J252" s="428"/>
      <c r="K252" s="452">
        <f t="shared" si="14"/>
        <v>0</v>
      </c>
      <c r="L252" s="452">
        <f t="shared" si="15"/>
        <v>0</v>
      </c>
      <c r="M252" s="413"/>
    </row>
    <row r="253" spans="1:13" s="547" customFormat="1">
      <c r="A253" s="477"/>
      <c r="B253" s="398"/>
      <c r="C253" s="412" t="s">
        <v>1536</v>
      </c>
      <c r="D253" s="137"/>
      <c r="E253" s="137"/>
      <c r="F253" s="521">
        <v>385</v>
      </c>
      <c r="G253" s="399" t="s">
        <v>195</v>
      </c>
      <c r="H253" s="428"/>
      <c r="I253" s="452">
        <f t="shared" si="13"/>
        <v>0</v>
      </c>
      <c r="J253" s="428"/>
      <c r="K253" s="452">
        <f t="shared" si="14"/>
        <v>0</v>
      </c>
      <c r="L253" s="452">
        <f t="shared" si="15"/>
        <v>0</v>
      </c>
      <c r="M253" s="413"/>
    </row>
    <row r="254" spans="1:13" s="547" customFormat="1">
      <c r="A254" s="477"/>
      <c r="B254" s="398" t="s">
        <v>1537</v>
      </c>
      <c r="C254" s="412" t="s">
        <v>1538</v>
      </c>
      <c r="D254" s="137"/>
      <c r="E254" s="137"/>
      <c r="F254" s="521">
        <v>10</v>
      </c>
      <c r="G254" s="399" t="s">
        <v>195</v>
      </c>
      <c r="H254" s="428"/>
      <c r="I254" s="452">
        <f t="shared" si="13"/>
        <v>0</v>
      </c>
      <c r="J254" s="428"/>
      <c r="K254" s="452">
        <f t="shared" si="14"/>
        <v>0</v>
      </c>
      <c r="L254" s="452">
        <f t="shared" si="15"/>
        <v>0</v>
      </c>
      <c r="M254" s="413"/>
    </row>
    <row r="255" spans="1:13" s="547" customFormat="1">
      <c r="A255" s="477"/>
      <c r="B255" s="398" t="s">
        <v>1539</v>
      </c>
      <c r="C255" s="412" t="s">
        <v>1540</v>
      </c>
      <c r="D255" s="137"/>
      <c r="E255" s="137"/>
      <c r="F255" s="521">
        <v>9</v>
      </c>
      <c r="G255" s="399" t="s">
        <v>195</v>
      </c>
      <c r="H255" s="428"/>
      <c r="I255" s="452">
        <f t="shared" si="13"/>
        <v>0</v>
      </c>
      <c r="J255" s="428"/>
      <c r="K255" s="452">
        <f t="shared" si="14"/>
        <v>0</v>
      </c>
      <c r="L255" s="452">
        <f t="shared" si="15"/>
        <v>0</v>
      </c>
      <c r="M255" s="413"/>
    </row>
    <row r="256" spans="1:13" s="547" customFormat="1">
      <c r="A256" s="477"/>
      <c r="B256" s="398" t="s">
        <v>1541</v>
      </c>
      <c r="C256" s="412" t="s">
        <v>1542</v>
      </c>
      <c r="D256" s="137"/>
      <c r="E256" s="137"/>
      <c r="F256" s="521">
        <v>1</v>
      </c>
      <c r="G256" s="399" t="s">
        <v>195</v>
      </c>
      <c r="H256" s="428"/>
      <c r="I256" s="452">
        <f t="shared" si="13"/>
        <v>0</v>
      </c>
      <c r="J256" s="428"/>
      <c r="K256" s="452">
        <f t="shared" si="14"/>
        <v>0</v>
      </c>
      <c r="L256" s="452">
        <f t="shared" si="15"/>
        <v>0</v>
      </c>
      <c r="M256" s="413"/>
    </row>
    <row r="257" spans="1:13" s="373" customFormat="1">
      <c r="A257" s="398"/>
      <c r="B257" s="398" t="s">
        <v>1543</v>
      </c>
      <c r="C257" s="412" t="s">
        <v>1544</v>
      </c>
      <c r="D257" s="137"/>
      <c r="E257" s="137"/>
      <c r="F257" s="521">
        <v>1</v>
      </c>
      <c r="G257" s="399" t="s">
        <v>195</v>
      </c>
      <c r="H257" s="428"/>
      <c r="I257" s="452">
        <f t="shared" si="13"/>
        <v>0</v>
      </c>
      <c r="J257" s="428"/>
      <c r="K257" s="452">
        <f t="shared" si="14"/>
        <v>0</v>
      </c>
      <c r="L257" s="452">
        <f t="shared" si="15"/>
        <v>0</v>
      </c>
      <c r="M257" s="413"/>
    </row>
    <row r="258" spans="1:13" s="547" customFormat="1">
      <c r="A258" s="477"/>
      <c r="B258" s="398"/>
      <c r="C258" s="412"/>
      <c r="D258" s="137"/>
      <c r="E258" s="137"/>
      <c r="F258" s="521"/>
      <c r="G258" s="399"/>
      <c r="H258" s="428"/>
      <c r="I258" s="428"/>
      <c r="J258" s="428"/>
      <c r="K258" s="428"/>
      <c r="L258" s="428"/>
      <c r="M258" s="479"/>
    </row>
    <row r="259" spans="1:13" s="133" customFormat="1">
      <c r="A259" s="167"/>
      <c r="B259" s="898" t="s">
        <v>1545</v>
      </c>
      <c r="C259" s="899"/>
      <c r="D259" s="899"/>
      <c r="E259" s="899"/>
      <c r="F259" s="899"/>
      <c r="G259" s="899"/>
      <c r="H259" s="900"/>
      <c r="I259" s="168">
        <f>SUM(I12:I258)</f>
        <v>0</v>
      </c>
      <c r="J259" s="169"/>
      <c r="K259" s="168">
        <f>SUM(K12:K258)</f>
        <v>0</v>
      </c>
      <c r="L259" s="168">
        <f>SUM(L12:L258)</f>
        <v>0</v>
      </c>
      <c r="M259" s="169"/>
    </row>
    <row r="260" spans="1:13">
      <c r="F260" s="308"/>
      <c r="G260" s="762"/>
      <c r="H260" s="763"/>
      <c r="I260" s="763"/>
      <c r="J260" s="763"/>
      <c r="K260" s="763"/>
      <c r="L260" s="764"/>
      <c r="M260" s="765"/>
    </row>
    <row r="261" spans="1:13">
      <c r="F261" s="308"/>
      <c r="G261" s="762"/>
      <c r="H261" s="763"/>
      <c r="I261" s="763"/>
      <c r="J261" s="763"/>
      <c r="K261" s="763"/>
      <c r="L261" s="766"/>
      <c r="M261" s="763"/>
    </row>
  </sheetData>
  <protectedRanges>
    <protectedRange password="CF5E" sqref="C50:C51 C41:C47 C29:C31 C83:C84 C68:C70 C89 C55:C58 C36:C37 C87 C60:C62 C65:C66" name="Range1_1_2_1_1_4_1_1_1_1_5_5"/>
    <protectedRange password="CF5E" sqref="C73:C79 C105:C106" name="Range1_2_2_1_1_3_1_1_1_1_5_1"/>
    <protectedRange password="CF5E" sqref="C48:C49 C63:C64 C85:C86" name="Range1_1_2_1_1_1_1_1_4_1"/>
    <protectedRange password="CF5E" sqref="C38:C40 C32:C34 C52:C54" name="Range1_2_2_1_1_2_1_4_6_1"/>
    <protectedRange password="CF5E" sqref="C72" name="Range1_1_2_1_1_4_1_1_1_1_1_4_1"/>
    <protectedRange password="CF5E" sqref="C80:C82 C88 C90" name="Range1_2_2_1_1_3_1_1_1_1_1_4_1"/>
    <protectedRange password="CF5E" sqref="G83:G87 G56:G65 G89 G67 G69:G71 G73:G79 G105:G106" name="Range1_1_2_2_1_1_1_1_2_4"/>
    <protectedRange password="CF5E" sqref="G80:G82 G88 G90" name="Range1_1_2_2_1_1_1_1_1_1_2"/>
    <protectedRange password="CF5E" sqref="F83:F89 F41 F36 F81 F55:F79 F105:F106" name="Range1_1_2_2_1_1_1_1_2_1_4"/>
    <protectedRange password="CF5E" sqref="F38:F40 F32:F34 F52:F54" name="Range1_1_2_2_1_1_1_1_4_1_1_1"/>
    <protectedRange password="CF5E" sqref="F80 F90 F82" name="Range1_1_2_2_1_1_1_1_1_1_1_1"/>
    <protectedRange password="CF5E" sqref="C94:C96 C98:C99 C101 C103 C107:C108" name="Range1_1_2_1_1_4_1_1_1_1_5_1_1"/>
    <protectedRange password="CF5E" sqref="G108" name="Range1_1_2_2_1_1_1_1_2_2_1"/>
    <protectedRange password="CF5E" sqref="C143 C126:C131 C120:C121 C110 C145:C146 C113:C114 C136:C138" name="Range1_1_2_1_1_4_1_1_1_1_7_5"/>
    <protectedRange password="CF5E" sqref="C109 C135 C125 C142 C118 C144 C147:C148" name="Range1_2_2_1_1_2_1_5_3"/>
    <protectedRange password="CF5E" sqref="C115:C117 C132:C134 C122:C124 C159:C161 C168:C170" name="Range1_2_2_1_1_2_1_4_8_1"/>
    <protectedRange password="CF5E" sqref="F107:F108" name="Range1_1_2_2_1_1_1_1_2_1_1_1"/>
    <protectedRange password="CF5E" sqref="C171:C174" name="Range1_1_2_1_1_4_1_1_1_1_5_2_1"/>
    <protectedRange password="CF5E" sqref="G172 G174:G177" name="Range1_1_2_2_1_1_1_1_2_3_1"/>
    <protectedRange password="CF5E" sqref="C157:C158 C179" name="Range1_1_2_1_1_4_1_1_1_1_7_1_1"/>
    <protectedRange password="CF5E" sqref="C156 C178" name="Range1_2_2_1_1_2_1_5_1_1"/>
    <protectedRange password="CF5E" sqref="C176:C177 C163:C167 C181:C183" name="Range1_1_2_1_1_4_1_1_1_1_8_1"/>
    <protectedRange password="CF5E" sqref="C162" name="Range1_2_2_1_1_2_1_6_1"/>
    <protectedRange password="CF5E" sqref="F171:F177" name="Range1_1_2_2_1_1_1_1_2_1_2_1"/>
    <protectedRange password="CF5E" sqref="C205:C208" name="Range1_2_2_1_1_2_1_4_1"/>
    <protectedRange password="CF5E" sqref="F42:F51" name="Range1_1_2_2_1_1_1_1_2_1_3_1"/>
    <protectedRange password="CF5E" sqref="C59" name="Range1_1_2_1_1_4_1_1_1_1_5_3_1"/>
    <protectedRange password="CF5E" sqref="C67 C71" name="Range1_1_2_1_1_4_1_1_1_1_5_4_1"/>
    <protectedRange password="CF5E" sqref="C111:C112" name="Range1_1_2_1_1_4_1_1_1_1_7_2_1"/>
    <protectedRange password="CF5E" sqref="C119" name="Range1_1_2_1_1_4_1_1_1_1_7_3_1"/>
    <protectedRange password="CF5E" sqref="C140:C141" name="Range1_1_2_1_1_4_1_1_1_1_7_4_1"/>
    <protectedRange password="CF5E" sqref="C139" name="Range1_2_2_1_1_2_1_5_2_1"/>
  </protectedRanges>
  <mergeCells count="11">
    <mergeCell ref="B259:H259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M218"/>
  <sheetViews>
    <sheetView view="pageBreakPreview" zoomScaleNormal="100" zoomScaleSheetLayoutView="100" workbookViewId="0">
      <selection activeCell="H173" sqref="H173"/>
    </sheetView>
  </sheetViews>
  <sheetFormatPr baseColWidth="10" defaultColWidth="10.19921875" defaultRowHeight="21"/>
  <cols>
    <col min="1" max="1" width="5.59765625" style="55" customWidth="1"/>
    <col min="2" max="2" width="8.19921875" style="1" customWidth="1"/>
    <col min="3" max="3" width="15.59765625" style="1" customWidth="1"/>
    <col min="4" max="4" width="14.3984375" style="1" customWidth="1"/>
    <col min="5" max="5" width="17.59765625" style="1" customWidth="1"/>
    <col min="6" max="6" width="16" style="844" customWidth="1"/>
    <col min="7" max="7" width="8.59765625" style="56" customWidth="1"/>
    <col min="8" max="8" width="14.59765625" style="1" customWidth="1"/>
    <col min="9" max="9" width="16.59765625" style="1" customWidth="1"/>
    <col min="10" max="11" width="14.59765625" style="1" customWidth="1"/>
    <col min="12" max="12" width="15.59765625" style="1" customWidth="1"/>
    <col min="13" max="13" width="26.3984375" style="1" customWidth="1"/>
    <col min="14" max="16384" width="10.19921875" style="200"/>
  </cols>
  <sheetData>
    <row r="1" spans="1:13" s="1" customFormat="1">
      <c r="A1" s="876" t="s">
        <v>1546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13" s="1" customFormat="1" ht="27">
      <c r="A2" s="926" t="s">
        <v>124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8"/>
    </row>
    <row r="3" spans="1:13" s="1" customFormat="1">
      <c r="A3" s="42" t="s">
        <v>94</v>
      </c>
      <c r="B3" s="472"/>
      <c r="C3" s="2"/>
      <c r="D3" s="2"/>
      <c r="E3" s="3" t="s">
        <v>19</v>
      </c>
      <c r="F3" s="838"/>
      <c r="G3" s="43"/>
      <c r="H3" s="3"/>
      <c r="I3" s="3"/>
      <c r="J3" s="3"/>
      <c r="K3" s="3"/>
      <c r="L3" s="3"/>
      <c r="M3" s="3"/>
    </row>
    <row r="4" spans="1:13" s="1" customFormat="1">
      <c r="A4" s="44" t="s">
        <v>95</v>
      </c>
      <c r="B4" s="45"/>
      <c r="C4" s="4"/>
      <c r="D4" s="4"/>
      <c r="E4" s="41" t="str">
        <f>+ปร.6!D3</f>
        <v xml:space="preserve">โครงการก่อสร้างอาคารอุทยานวิทยาศาสตร์ภูมิภาค ภาคเหนือ เพื่อเป็นศูนย์กลางขับเคลื่อนธุรกิจนวัตกรรม BCG </v>
      </c>
      <c r="F4" s="48"/>
      <c r="G4" s="48"/>
      <c r="H4" s="46"/>
      <c r="I4" s="46"/>
      <c r="J4" s="41"/>
      <c r="K4" s="41"/>
      <c r="L4" s="5"/>
      <c r="M4" s="5"/>
    </row>
    <row r="5" spans="1:13" s="1" customFormat="1">
      <c r="A5" s="44"/>
      <c r="B5" s="45"/>
      <c r="C5" s="4"/>
      <c r="D5" s="4"/>
      <c r="E5" s="41" t="str">
        <f>+ปร.6!D4</f>
        <v>สำหรับระเบียงเศรษฐกิจพิเศษภาคเหนือ</v>
      </c>
      <c r="F5" s="48"/>
      <c r="G5" s="48"/>
      <c r="H5" s="46"/>
      <c r="I5" s="46"/>
      <c r="J5" s="41"/>
      <c r="K5" s="41"/>
      <c r="L5" s="5"/>
      <c r="M5" s="5"/>
    </row>
    <row r="6" spans="1:13" s="1" customFormat="1">
      <c r="A6" s="44" t="s">
        <v>5</v>
      </c>
      <c r="B6" s="45"/>
      <c r="C6" s="4"/>
      <c r="D6" s="4"/>
      <c r="E6" s="41" t="str">
        <f>+ปร.6!D5</f>
        <v>พื้นที่การศึกษามหาวิทยาลัยเชียงใหม่ ตำบลแม่เหียะ 
อำเภอเมืองเชียงใหม่ จังหวัดเชียงใหม่</v>
      </c>
      <c r="F6" s="48"/>
      <c r="G6" s="48"/>
      <c r="H6" s="46"/>
      <c r="I6" s="4"/>
      <c r="J6" s="4"/>
      <c r="K6" s="4"/>
      <c r="L6" s="5"/>
      <c r="M6" s="5"/>
    </row>
    <row r="7" spans="1:13" s="1" customFormat="1">
      <c r="A7" s="44" t="s">
        <v>96</v>
      </c>
      <c r="B7" s="476"/>
      <c r="C7" s="80"/>
      <c r="D7" s="80"/>
      <c r="E7" s="41" t="str">
        <f>+ปร.6!D7</f>
        <v>สำนักงานปลัดกระทรวงการอุดมศึกษา วิทยาศาสตร์ วิจัยและนวัตกรรม</v>
      </c>
      <c r="F7" s="48"/>
      <c r="G7" s="48"/>
      <c r="H7" s="46"/>
      <c r="I7" s="45"/>
      <c r="J7" s="45" t="s">
        <v>7</v>
      </c>
      <c r="K7" s="395" t="s">
        <v>97</v>
      </c>
      <c r="L7" s="5"/>
      <c r="M7" s="5"/>
    </row>
    <row r="8" spans="1:13" s="1" customFormat="1">
      <c r="A8" s="49" t="s">
        <v>98</v>
      </c>
      <c r="B8" s="50"/>
      <c r="C8" s="4"/>
      <c r="D8" s="4"/>
      <c r="E8" s="41" t="s">
        <v>99</v>
      </c>
      <c r="F8" s="52"/>
      <c r="G8" s="52"/>
      <c r="H8" s="41"/>
      <c r="I8" s="50"/>
      <c r="J8" s="50" t="s">
        <v>100</v>
      </c>
      <c r="K8" s="6" t="str">
        <f>+ปร.6!D9</f>
        <v>4 พฤศจิกายน พ.ศ. 2568</v>
      </c>
      <c r="L8" s="53"/>
      <c r="M8" s="53"/>
    </row>
    <row r="9" spans="1:13" s="1" customFormat="1">
      <c r="A9" s="54"/>
      <c r="B9" s="55"/>
      <c r="C9" s="28"/>
      <c r="D9" s="28"/>
      <c r="F9" s="839"/>
      <c r="G9" s="56"/>
      <c r="M9" s="55" t="s">
        <v>101</v>
      </c>
    </row>
    <row r="10" spans="1:13" s="1" customFormat="1">
      <c r="A10" s="929" t="s">
        <v>102</v>
      </c>
      <c r="B10" s="931" t="s">
        <v>16</v>
      </c>
      <c r="C10" s="932"/>
      <c r="D10" s="932"/>
      <c r="E10" s="933"/>
      <c r="F10" s="963" t="s">
        <v>103</v>
      </c>
      <c r="G10" s="963" t="s">
        <v>104</v>
      </c>
      <c r="H10" s="965" t="s">
        <v>105</v>
      </c>
      <c r="I10" s="966"/>
      <c r="J10" s="965" t="s">
        <v>106</v>
      </c>
      <c r="K10" s="966"/>
      <c r="L10" s="963" t="s">
        <v>107</v>
      </c>
      <c r="M10" s="929" t="s">
        <v>18</v>
      </c>
    </row>
    <row r="11" spans="1:13" s="1" customFormat="1">
      <c r="A11" s="930"/>
      <c r="B11" s="934"/>
      <c r="C11" s="935"/>
      <c r="D11" s="935"/>
      <c r="E11" s="936"/>
      <c r="F11" s="964"/>
      <c r="G11" s="964"/>
      <c r="H11" s="810" t="s">
        <v>108</v>
      </c>
      <c r="I11" s="811" t="s">
        <v>109</v>
      </c>
      <c r="J11" s="810" t="s">
        <v>108</v>
      </c>
      <c r="K11" s="811" t="s">
        <v>109</v>
      </c>
      <c r="L11" s="964"/>
      <c r="M11" s="930"/>
    </row>
    <row r="12" spans="1:13">
      <c r="A12" s="485">
        <v>6</v>
      </c>
      <c r="B12" s="131" t="s">
        <v>1547</v>
      </c>
      <c r="C12" s="60"/>
      <c r="D12" s="60"/>
      <c r="E12" s="60"/>
      <c r="F12" s="840"/>
      <c r="G12" s="812"/>
      <c r="H12" s="813"/>
      <c r="I12" s="813"/>
      <c r="J12" s="813"/>
      <c r="K12" s="813"/>
      <c r="L12" s="813"/>
      <c r="M12" s="469"/>
    </row>
    <row r="13" spans="1:13" s="487" customFormat="1">
      <c r="A13" s="153"/>
      <c r="B13" s="481">
        <v>6.1</v>
      </c>
      <c r="C13" s="89" t="s">
        <v>1548</v>
      </c>
      <c r="D13" s="53"/>
      <c r="E13" s="486"/>
      <c r="F13" s="814"/>
      <c r="G13" s="814"/>
      <c r="H13" s="815"/>
      <c r="I13" s="816"/>
      <c r="J13" s="815"/>
      <c r="K13" s="816"/>
      <c r="L13" s="817"/>
      <c r="M13" s="416"/>
    </row>
    <row r="14" spans="1:13" s="379" customFormat="1">
      <c r="A14" s="153"/>
      <c r="B14" s="417" t="s">
        <v>1549</v>
      </c>
      <c r="C14" s="418" t="s">
        <v>1550</v>
      </c>
      <c r="D14" s="419"/>
      <c r="E14" s="420"/>
      <c r="F14" s="818"/>
      <c r="G14" s="818"/>
      <c r="H14" s="819"/>
      <c r="I14" s="820"/>
      <c r="J14" s="819"/>
      <c r="K14" s="820"/>
      <c r="L14" s="821"/>
      <c r="M14" s="424"/>
    </row>
    <row r="15" spans="1:13" s="379" customFormat="1">
      <c r="A15" s="153"/>
      <c r="B15" s="381"/>
      <c r="C15" s="425" t="s">
        <v>1551</v>
      </c>
      <c r="D15" s="419"/>
      <c r="E15" s="420"/>
      <c r="F15" s="818"/>
      <c r="G15" s="818"/>
      <c r="H15" s="819"/>
      <c r="I15" s="820"/>
      <c r="J15" s="819"/>
      <c r="K15" s="820"/>
      <c r="L15" s="821"/>
      <c r="M15" s="424"/>
    </row>
    <row r="16" spans="1:13" s="380" customFormat="1">
      <c r="A16" s="153"/>
      <c r="B16" s="153"/>
      <c r="C16" s="454" t="s">
        <v>1552</v>
      </c>
      <c r="D16" s="41"/>
      <c r="E16" s="154"/>
      <c r="F16" s="841">
        <v>4</v>
      </c>
      <c r="G16" s="823" t="s">
        <v>195</v>
      </c>
      <c r="H16" s="822"/>
      <c r="I16" s="822">
        <f t="shared" ref="I16:I78" si="0">F16*H16</f>
        <v>0</v>
      </c>
      <c r="J16" s="822"/>
      <c r="K16" s="822">
        <f t="shared" ref="K16:K17" si="1">F16*J16</f>
        <v>0</v>
      </c>
      <c r="L16" s="822">
        <f t="shared" ref="L16:L17" si="2">I16+K16</f>
        <v>0</v>
      </c>
      <c r="M16" s="488"/>
    </row>
    <row r="17" spans="1:13" s="380" customFormat="1">
      <c r="A17" s="153"/>
      <c r="B17" s="153"/>
      <c r="C17" s="454" t="s">
        <v>1553</v>
      </c>
      <c r="D17" s="41"/>
      <c r="E17" s="154"/>
      <c r="F17" s="841">
        <v>9</v>
      </c>
      <c r="G17" s="823" t="s">
        <v>195</v>
      </c>
      <c r="H17" s="822"/>
      <c r="I17" s="822">
        <f t="shared" si="0"/>
        <v>0</v>
      </c>
      <c r="J17" s="822"/>
      <c r="K17" s="822">
        <f t="shared" si="1"/>
        <v>0</v>
      </c>
      <c r="L17" s="822">
        <f t="shared" si="2"/>
        <v>0</v>
      </c>
      <c r="M17" s="488"/>
    </row>
    <row r="18" spans="1:13" s="380" customFormat="1">
      <c r="A18" s="153"/>
      <c r="B18" s="153"/>
      <c r="C18" s="454" t="s">
        <v>1554</v>
      </c>
      <c r="D18" s="41"/>
      <c r="E18" s="154"/>
      <c r="F18" s="841">
        <v>9</v>
      </c>
      <c r="G18" s="823" t="s">
        <v>195</v>
      </c>
      <c r="H18" s="822"/>
      <c r="I18" s="822">
        <f t="shared" si="0"/>
        <v>0</v>
      </c>
      <c r="J18" s="822"/>
      <c r="K18" s="822">
        <f t="shared" ref="K18:K81" si="3">F18*J18</f>
        <v>0</v>
      </c>
      <c r="L18" s="822">
        <f t="shared" ref="L18:L81" si="4">I18+K18</f>
        <v>0</v>
      </c>
      <c r="M18" s="488"/>
    </row>
    <row r="19" spans="1:13" s="380" customFormat="1">
      <c r="A19" s="153"/>
      <c r="B19" s="153"/>
      <c r="C19" s="454" t="s">
        <v>1555</v>
      </c>
      <c r="D19" s="41"/>
      <c r="E19" s="154"/>
      <c r="F19" s="841">
        <v>2</v>
      </c>
      <c r="G19" s="823" t="s">
        <v>195</v>
      </c>
      <c r="H19" s="822"/>
      <c r="I19" s="822">
        <f t="shared" si="0"/>
        <v>0</v>
      </c>
      <c r="J19" s="822"/>
      <c r="K19" s="822">
        <f t="shared" si="3"/>
        <v>0</v>
      </c>
      <c r="L19" s="822">
        <f t="shared" si="4"/>
        <v>0</v>
      </c>
      <c r="M19" s="488"/>
    </row>
    <row r="20" spans="1:13" s="380" customFormat="1">
      <c r="A20" s="153"/>
      <c r="B20" s="153"/>
      <c r="C20" s="454" t="s">
        <v>1556</v>
      </c>
      <c r="D20" s="41"/>
      <c r="E20" s="154"/>
      <c r="F20" s="841">
        <v>44</v>
      </c>
      <c r="G20" s="823" t="s">
        <v>195</v>
      </c>
      <c r="H20" s="822"/>
      <c r="I20" s="822">
        <f t="shared" si="0"/>
        <v>0</v>
      </c>
      <c r="J20" s="822"/>
      <c r="K20" s="822">
        <f t="shared" si="3"/>
        <v>0</v>
      </c>
      <c r="L20" s="822">
        <f t="shared" si="4"/>
        <v>0</v>
      </c>
      <c r="M20" s="488"/>
    </row>
    <row r="21" spans="1:13" s="380" customFormat="1">
      <c r="A21" s="153"/>
      <c r="B21" s="153"/>
      <c r="C21" s="454" t="s">
        <v>1557</v>
      </c>
      <c r="D21" s="41"/>
      <c r="E21" s="154"/>
      <c r="F21" s="841">
        <v>40</v>
      </c>
      <c r="G21" s="823" t="s">
        <v>195</v>
      </c>
      <c r="H21" s="822"/>
      <c r="I21" s="822">
        <f t="shared" si="0"/>
        <v>0</v>
      </c>
      <c r="J21" s="822"/>
      <c r="K21" s="822">
        <f t="shared" si="3"/>
        <v>0</v>
      </c>
      <c r="L21" s="822">
        <f t="shared" si="4"/>
        <v>0</v>
      </c>
      <c r="M21" s="488"/>
    </row>
    <row r="22" spans="1:13" s="380" customFormat="1">
      <c r="A22" s="153"/>
      <c r="B22" s="153"/>
      <c r="C22" s="454" t="s">
        <v>1558</v>
      </c>
      <c r="D22" s="41"/>
      <c r="E22" s="154"/>
      <c r="F22" s="841">
        <v>3</v>
      </c>
      <c r="G22" s="823" t="s">
        <v>195</v>
      </c>
      <c r="H22" s="822"/>
      <c r="I22" s="822">
        <f t="shared" si="0"/>
        <v>0</v>
      </c>
      <c r="J22" s="822"/>
      <c r="K22" s="822">
        <f t="shared" si="3"/>
        <v>0</v>
      </c>
      <c r="L22" s="822">
        <f t="shared" si="4"/>
        <v>0</v>
      </c>
      <c r="M22" s="488"/>
    </row>
    <row r="23" spans="1:13" s="379" customFormat="1">
      <c r="A23" s="153"/>
      <c r="B23" s="381"/>
      <c r="C23" s="425" t="s">
        <v>1559</v>
      </c>
      <c r="D23" s="419"/>
      <c r="E23" s="420"/>
      <c r="F23" s="841"/>
      <c r="G23" s="818"/>
      <c r="H23" s="822"/>
      <c r="I23" s="822"/>
      <c r="J23" s="822"/>
      <c r="K23" s="822"/>
      <c r="L23" s="822"/>
      <c r="M23" s="488"/>
    </row>
    <row r="24" spans="1:13" s="380" customFormat="1">
      <c r="A24" s="153"/>
      <c r="B24" s="153"/>
      <c r="C24" s="454" t="s">
        <v>1554</v>
      </c>
      <c r="D24" s="41"/>
      <c r="E24" s="154"/>
      <c r="F24" s="841">
        <v>13</v>
      </c>
      <c r="G24" s="823" t="s">
        <v>195</v>
      </c>
      <c r="H24" s="824"/>
      <c r="I24" s="822">
        <f t="shared" si="0"/>
        <v>0</v>
      </c>
      <c r="J24" s="825"/>
      <c r="K24" s="822">
        <f t="shared" si="3"/>
        <v>0</v>
      </c>
      <c r="L24" s="822">
        <f t="shared" si="4"/>
        <v>0</v>
      </c>
      <c r="M24" s="488"/>
    </row>
    <row r="25" spans="1:13" s="379" customFormat="1">
      <c r="A25" s="153"/>
      <c r="B25" s="381"/>
      <c r="C25" s="425" t="s">
        <v>1560</v>
      </c>
      <c r="D25" s="419"/>
      <c r="E25" s="420"/>
      <c r="F25" s="841"/>
      <c r="G25" s="818"/>
      <c r="H25" s="822"/>
      <c r="I25" s="822"/>
      <c r="J25" s="822"/>
      <c r="K25" s="822"/>
      <c r="L25" s="822"/>
      <c r="M25" s="488"/>
    </row>
    <row r="26" spans="1:13" s="380" customFormat="1">
      <c r="A26" s="38"/>
      <c r="B26" s="153"/>
      <c r="C26" s="429" t="s">
        <v>1561</v>
      </c>
      <c r="D26" s="41"/>
      <c r="E26" s="154"/>
      <c r="F26" s="841">
        <v>1</v>
      </c>
      <c r="G26" s="823" t="s">
        <v>195</v>
      </c>
      <c r="H26" s="824"/>
      <c r="I26" s="822">
        <f t="shared" si="0"/>
        <v>0</v>
      </c>
      <c r="J26" s="825"/>
      <c r="K26" s="822">
        <f t="shared" si="3"/>
        <v>0</v>
      </c>
      <c r="L26" s="822">
        <f t="shared" si="4"/>
        <v>0</v>
      </c>
      <c r="M26" s="488"/>
    </row>
    <row r="27" spans="1:13" s="380" customFormat="1">
      <c r="A27" s="38"/>
      <c r="B27" s="153"/>
      <c r="C27" s="429" t="s">
        <v>1562</v>
      </c>
      <c r="D27" s="41"/>
      <c r="E27" s="154"/>
      <c r="F27" s="841">
        <v>4</v>
      </c>
      <c r="G27" s="823" t="s">
        <v>195</v>
      </c>
      <c r="H27" s="824"/>
      <c r="I27" s="822">
        <f t="shared" si="0"/>
        <v>0</v>
      </c>
      <c r="J27" s="825"/>
      <c r="K27" s="822">
        <f t="shared" si="3"/>
        <v>0</v>
      </c>
      <c r="L27" s="822">
        <f t="shared" si="4"/>
        <v>0</v>
      </c>
      <c r="M27" s="488"/>
    </row>
    <row r="28" spans="1:13" s="379" customFormat="1">
      <c r="A28" s="153"/>
      <c r="B28" s="381"/>
      <c r="C28" s="425" t="s">
        <v>1563</v>
      </c>
      <c r="D28" s="419"/>
      <c r="E28" s="420"/>
      <c r="F28" s="841"/>
      <c r="G28" s="818"/>
      <c r="H28" s="822"/>
      <c r="I28" s="822"/>
      <c r="J28" s="822"/>
      <c r="K28" s="822"/>
      <c r="L28" s="822"/>
      <c r="M28" s="488"/>
    </row>
    <row r="29" spans="1:13" s="380" customFormat="1">
      <c r="A29" s="153"/>
      <c r="B29" s="153"/>
      <c r="C29" s="454" t="s">
        <v>1564</v>
      </c>
      <c r="D29" s="41"/>
      <c r="E29" s="154" t="s">
        <v>1565</v>
      </c>
      <c r="F29" s="841">
        <v>1</v>
      </c>
      <c r="G29" s="823" t="s">
        <v>195</v>
      </c>
      <c r="H29" s="824"/>
      <c r="I29" s="822">
        <f t="shared" si="0"/>
        <v>0</v>
      </c>
      <c r="J29" s="825"/>
      <c r="K29" s="822">
        <f t="shared" si="3"/>
        <v>0</v>
      </c>
      <c r="L29" s="822">
        <f t="shared" si="4"/>
        <v>0</v>
      </c>
      <c r="M29" s="488"/>
    </row>
    <row r="30" spans="1:13" s="380" customFormat="1">
      <c r="A30" s="153"/>
      <c r="B30" s="153"/>
      <c r="C30" s="454" t="s">
        <v>1566</v>
      </c>
      <c r="D30" s="41"/>
      <c r="E30" s="154" t="s">
        <v>1565</v>
      </c>
      <c r="F30" s="841">
        <v>1</v>
      </c>
      <c r="G30" s="823" t="s">
        <v>195</v>
      </c>
      <c r="H30" s="824"/>
      <c r="I30" s="822">
        <f t="shared" si="0"/>
        <v>0</v>
      </c>
      <c r="J30" s="825"/>
      <c r="K30" s="822">
        <f t="shared" si="3"/>
        <v>0</v>
      </c>
      <c r="L30" s="822">
        <f t="shared" si="4"/>
        <v>0</v>
      </c>
      <c r="M30" s="488"/>
    </row>
    <row r="31" spans="1:13" s="380" customFormat="1">
      <c r="A31" s="153"/>
      <c r="B31" s="153"/>
      <c r="C31" s="454" t="s">
        <v>1567</v>
      </c>
      <c r="D31" s="41"/>
      <c r="E31" s="154" t="s">
        <v>1568</v>
      </c>
      <c r="F31" s="841">
        <v>1</v>
      </c>
      <c r="G31" s="823" t="s">
        <v>195</v>
      </c>
      <c r="H31" s="824"/>
      <c r="I31" s="822">
        <f t="shared" si="0"/>
        <v>0</v>
      </c>
      <c r="J31" s="825"/>
      <c r="K31" s="822">
        <f t="shared" si="3"/>
        <v>0</v>
      </c>
      <c r="L31" s="822">
        <f t="shared" si="4"/>
        <v>0</v>
      </c>
      <c r="M31" s="488"/>
    </row>
    <row r="32" spans="1:13" s="380" customFormat="1">
      <c r="A32" s="153"/>
      <c r="B32" s="153"/>
      <c r="C32" s="454" t="s">
        <v>1569</v>
      </c>
      <c r="D32" s="41"/>
      <c r="E32" s="154" t="s">
        <v>1568</v>
      </c>
      <c r="F32" s="841">
        <v>1</v>
      </c>
      <c r="G32" s="823" t="s">
        <v>195</v>
      </c>
      <c r="H32" s="824"/>
      <c r="I32" s="822">
        <f t="shared" si="0"/>
        <v>0</v>
      </c>
      <c r="J32" s="825"/>
      <c r="K32" s="822">
        <f t="shared" si="3"/>
        <v>0</v>
      </c>
      <c r="L32" s="822">
        <f t="shared" si="4"/>
        <v>0</v>
      </c>
      <c r="M32" s="488"/>
    </row>
    <row r="33" spans="1:13" s="380" customFormat="1">
      <c r="A33" s="153"/>
      <c r="B33" s="153"/>
      <c r="C33" s="454" t="s">
        <v>1570</v>
      </c>
      <c r="D33" s="41"/>
      <c r="E33" s="154" t="s">
        <v>1568</v>
      </c>
      <c r="F33" s="841">
        <v>4</v>
      </c>
      <c r="G33" s="823" t="s">
        <v>195</v>
      </c>
      <c r="H33" s="824"/>
      <c r="I33" s="822">
        <f t="shared" si="0"/>
        <v>0</v>
      </c>
      <c r="J33" s="825"/>
      <c r="K33" s="822">
        <f t="shared" si="3"/>
        <v>0</v>
      </c>
      <c r="L33" s="822">
        <f t="shared" si="4"/>
        <v>0</v>
      </c>
      <c r="M33" s="488"/>
    </row>
    <row r="34" spans="1:13" s="380" customFormat="1">
      <c r="A34" s="153"/>
      <c r="B34" s="153"/>
      <c r="C34" s="454" t="s">
        <v>1571</v>
      </c>
      <c r="D34" s="41"/>
      <c r="E34" s="154" t="s">
        <v>1568</v>
      </c>
      <c r="F34" s="841">
        <v>1</v>
      </c>
      <c r="G34" s="823" t="s">
        <v>195</v>
      </c>
      <c r="H34" s="824"/>
      <c r="I34" s="822">
        <f t="shared" si="0"/>
        <v>0</v>
      </c>
      <c r="J34" s="825"/>
      <c r="K34" s="822">
        <f t="shared" si="3"/>
        <v>0</v>
      </c>
      <c r="L34" s="822">
        <f t="shared" si="4"/>
        <v>0</v>
      </c>
      <c r="M34" s="488"/>
    </row>
    <row r="35" spans="1:13" s="380" customFormat="1">
      <c r="A35" s="153"/>
      <c r="B35" s="153"/>
      <c r="C35" s="454" t="s">
        <v>1572</v>
      </c>
      <c r="D35" s="41"/>
      <c r="E35" s="154" t="s">
        <v>1573</v>
      </c>
      <c r="F35" s="841">
        <v>2</v>
      </c>
      <c r="G35" s="823" t="s">
        <v>195</v>
      </c>
      <c r="H35" s="824"/>
      <c r="I35" s="822">
        <f t="shared" si="0"/>
        <v>0</v>
      </c>
      <c r="J35" s="825"/>
      <c r="K35" s="822">
        <f t="shared" si="3"/>
        <v>0</v>
      </c>
      <c r="L35" s="822">
        <f t="shared" si="4"/>
        <v>0</v>
      </c>
      <c r="M35" s="488"/>
    </row>
    <row r="36" spans="1:13" s="380" customFormat="1">
      <c r="A36" s="153"/>
      <c r="B36" s="153"/>
      <c r="C36" s="454" t="s">
        <v>1574</v>
      </c>
      <c r="D36" s="41"/>
      <c r="E36" s="154" t="s">
        <v>1573</v>
      </c>
      <c r="F36" s="841">
        <v>1</v>
      </c>
      <c r="G36" s="823" t="s">
        <v>195</v>
      </c>
      <c r="H36" s="824"/>
      <c r="I36" s="822">
        <f t="shared" si="0"/>
        <v>0</v>
      </c>
      <c r="J36" s="825"/>
      <c r="K36" s="822">
        <f t="shared" si="3"/>
        <v>0</v>
      </c>
      <c r="L36" s="822">
        <f t="shared" si="4"/>
        <v>0</v>
      </c>
      <c r="M36" s="488"/>
    </row>
    <row r="37" spans="1:13" s="380" customFormat="1">
      <c r="A37" s="153"/>
      <c r="B37" s="153"/>
      <c r="C37" s="454" t="s">
        <v>1575</v>
      </c>
      <c r="D37" s="41"/>
      <c r="E37" s="154" t="s">
        <v>1573</v>
      </c>
      <c r="F37" s="841">
        <v>1</v>
      </c>
      <c r="G37" s="823" t="s">
        <v>195</v>
      </c>
      <c r="H37" s="824"/>
      <c r="I37" s="822">
        <f t="shared" si="0"/>
        <v>0</v>
      </c>
      <c r="J37" s="825"/>
      <c r="K37" s="822">
        <f t="shared" si="3"/>
        <v>0</v>
      </c>
      <c r="L37" s="822">
        <f t="shared" si="4"/>
        <v>0</v>
      </c>
      <c r="M37" s="488"/>
    </row>
    <row r="38" spans="1:13" s="380" customFormat="1">
      <c r="A38" s="153"/>
      <c r="B38" s="153"/>
      <c r="C38" s="454" t="s">
        <v>1576</v>
      </c>
      <c r="D38" s="41"/>
      <c r="E38" s="154" t="s">
        <v>1577</v>
      </c>
      <c r="F38" s="841">
        <v>4</v>
      </c>
      <c r="G38" s="823" t="s">
        <v>195</v>
      </c>
      <c r="H38" s="824"/>
      <c r="I38" s="822">
        <f t="shared" si="0"/>
        <v>0</v>
      </c>
      <c r="J38" s="825"/>
      <c r="K38" s="822">
        <f t="shared" si="3"/>
        <v>0</v>
      </c>
      <c r="L38" s="822">
        <f t="shared" si="4"/>
        <v>0</v>
      </c>
      <c r="M38" s="488"/>
    </row>
    <row r="39" spans="1:13" s="380" customFormat="1">
      <c r="A39" s="153"/>
      <c r="B39" s="153"/>
      <c r="C39" s="489" t="s">
        <v>1578</v>
      </c>
      <c r="D39" s="41"/>
      <c r="E39" s="154"/>
      <c r="F39" s="841">
        <v>1</v>
      </c>
      <c r="G39" s="826" t="s">
        <v>16</v>
      </c>
      <c r="H39" s="822"/>
      <c r="I39" s="822">
        <f t="shared" si="0"/>
        <v>0</v>
      </c>
      <c r="J39" s="822"/>
      <c r="K39" s="822">
        <f t="shared" si="3"/>
        <v>0</v>
      </c>
      <c r="L39" s="822">
        <f t="shared" si="4"/>
        <v>0</v>
      </c>
      <c r="M39" s="488"/>
    </row>
    <row r="40" spans="1:13" s="380" customFormat="1">
      <c r="A40" s="153"/>
      <c r="B40" s="153"/>
      <c r="C40" s="489" t="s">
        <v>1579</v>
      </c>
      <c r="D40" s="41"/>
      <c r="E40" s="154"/>
      <c r="F40" s="841">
        <v>1</v>
      </c>
      <c r="G40" s="823" t="s">
        <v>195</v>
      </c>
      <c r="H40" s="822"/>
      <c r="I40" s="822">
        <f t="shared" si="0"/>
        <v>0</v>
      </c>
      <c r="J40" s="822"/>
      <c r="K40" s="822">
        <f t="shared" si="3"/>
        <v>0</v>
      </c>
      <c r="L40" s="822">
        <f t="shared" si="4"/>
        <v>0</v>
      </c>
      <c r="M40" s="488"/>
    </row>
    <row r="41" spans="1:13" s="379" customFormat="1">
      <c r="A41" s="153"/>
      <c r="B41" s="417" t="s">
        <v>1580</v>
      </c>
      <c r="C41" s="430" t="s">
        <v>1581</v>
      </c>
      <c r="D41" s="419"/>
      <c r="E41" s="420"/>
      <c r="F41" s="841"/>
      <c r="G41" s="818"/>
      <c r="H41" s="822"/>
      <c r="I41" s="822"/>
      <c r="J41" s="822"/>
      <c r="K41" s="822"/>
      <c r="L41" s="822"/>
      <c r="M41" s="424"/>
    </row>
    <row r="42" spans="1:13" s="379" customFormat="1">
      <c r="A42" s="153"/>
      <c r="B42" s="417"/>
      <c r="C42" s="418" t="s">
        <v>1582</v>
      </c>
      <c r="D42" s="419"/>
      <c r="E42" s="420"/>
      <c r="F42" s="841"/>
      <c r="G42" s="818"/>
      <c r="H42" s="822"/>
      <c r="I42" s="822"/>
      <c r="J42" s="822"/>
      <c r="K42" s="822"/>
      <c r="L42" s="822"/>
      <c r="M42" s="424"/>
    </row>
    <row r="43" spans="1:13" s="380" customFormat="1">
      <c r="A43" s="153"/>
      <c r="B43" s="153"/>
      <c r="C43" s="454" t="s">
        <v>1583</v>
      </c>
      <c r="D43" s="41"/>
      <c r="E43" s="154"/>
      <c r="F43" s="841">
        <v>2</v>
      </c>
      <c r="G43" s="823" t="s">
        <v>195</v>
      </c>
      <c r="H43" s="822"/>
      <c r="I43" s="822">
        <f t="shared" si="0"/>
        <v>0</v>
      </c>
      <c r="J43" s="822"/>
      <c r="K43" s="822">
        <f t="shared" si="3"/>
        <v>0</v>
      </c>
      <c r="L43" s="822">
        <f t="shared" si="4"/>
        <v>0</v>
      </c>
      <c r="M43" s="488"/>
    </row>
    <row r="44" spans="1:13" s="380" customFormat="1">
      <c r="A44" s="153"/>
      <c r="B44" s="153"/>
      <c r="C44" s="454" t="s">
        <v>1584</v>
      </c>
      <c r="D44" s="41"/>
      <c r="E44" s="154"/>
      <c r="F44" s="841">
        <v>1</v>
      </c>
      <c r="G44" s="823" t="s">
        <v>195</v>
      </c>
      <c r="H44" s="822"/>
      <c r="I44" s="822">
        <f t="shared" si="0"/>
        <v>0</v>
      </c>
      <c r="J44" s="822"/>
      <c r="K44" s="822">
        <f t="shared" si="3"/>
        <v>0</v>
      </c>
      <c r="L44" s="822">
        <f t="shared" si="4"/>
        <v>0</v>
      </c>
      <c r="M44" s="488"/>
    </row>
    <row r="45" spans="1:13" s="379" customFormat="1">
      <c r="A45" s="153"/>
      <c r="B45" s="417" t="s">
        <v>1585</v>
      </c>
      <c r="C45" s="418" t="s">
        <v>1586</v>
      </c>
      <c r="D45" s="419"/>
      <c r="E45" s="420"/>
      <c r="F45" s="841"/>
      <c r="G45" s="818"/>
      <c r="H45" s="822"/>
      <c r="I45" s="822"/>
      <c r="J45" s="822"/>
      <c r="K45" s="822"/>
      <c r="L45" s="822"/>
      <c r="M45" s="424"/>
    </row>
    <row r="46" spans="1:13" s="380" customFormat="1">
      <c r="A46" s="153"/>
      <c r="B46" s="153"/>
      <c r="C46" s="490" t="s">
        <v>1587</v>
      </c>
      <c r="D46" s="41"/>
      <c r="E46" s="154"/>
      <c r="F46" s="841">
        <v>433</v>
      </c>
      <c r="G46" s="827" t="s">
        <v>211</v>
      </c>
      <c r="H46" s="822"/>
      <c r="I46" s="822">
        <f t="shared" si="0"/>
        <v>0</v>
      </c>
      <c r="J46" s="822"/>
      <c r="K46" s="822">
        <f t="shared" si="3"/>
        <v>0</v>
      </c>
      <c r="L46" s="822">
        <f t="shared" si="4"/>
        <v>0</v>
      </c>
      <c r="M46" s="488"/>
    </row>
    <row r="47" spans="1:13" s="380" customFormat="1">
      <c r="A47" s="153"/>
      <c r="B47" s="153"/>
      <c r="C47" s="490" t="s">
        <v>1588</v>
      </c>
      <c r="D47" s="41"/>
      <c r="E47" s="154"/>
      <c r="F47" s="841">
        <v>6</v>
      </c>
      <c r="G47" s="827" t="s">
        <v>211</v>
      </c>
      <c r="H47" s="822"/>
      <c r="I47" s="822">
        <f t="shared" si="0"/>
        <v>0</v>
      </c>
      <c r="J47" s="822"/>
      <c r="K47" s="822">
        <f t="shared" si="3"/>
        <v>0</v>
      </c>
      <c r="L47" s="822">
        <f t="shared" si="4"/>
        <v>0</v>
      </c>
      <c r="M47" s="488"/>
    </row>
    <row r="48" spans="1:13" s="484" customFormat="1" ht="23">
      <c r="A48" s="153"/>
      <c r="B48" s="37"/>
      <c r="C48" s="89"/>
      <c r="D48" s="44"/>
      <c r="E48" s="482"/>
      <c r="F48" s="841"/>
      <c r="G48" s="828"/>
      <c r="H48" s="822"/>
      <c r="I48" s="822"/>
      <c r="J48" s="822"/>
      <c r="K48" s="822"/>
      <c r="L48" s="822"/>
      <c r="M48" s="483"/>
    </row>
    <row r="49" spans="1:13" s="379" customFormat="1">
      <c r="A49" s="153"/>
      <c r="B49" s="491">
        <v>6.2</v>
      </c>
      <c r="C49" s="418" t="s">
        <v>1589</v>
      </c>
      <c r="D49" s="419"/>
      <c r="E49" s="420"/>
      <c r="F49" s="841"/>
      <c r="G49" s="818"/>
      <c r="H49" s="822"/>
      <c r="I49" s="822"/>
      <c r="J49" s="822"/>
      <c r="K49" s="822"/>
      <c r="L49" s="822"/>
      <c r="M49" s="424"/>
    </row>
    <row r="50" spans="1:13" s="379" customFormat="1">
      <c r="A50" s="153"/>
      <c r="B50" s="417" t="s">
        <v>1590</v>
      </c>
      <c r="C50" s="418" t="s">
        <v>1591</v>
      </c>
      <c r="D50" s="419"/>
      <c r="E50" s="420"/>
      <c r="F50" s="841"/>
      <c r="G50" s="818"/>
      <c r="H50" s="822"/>
      <c r="I50" s="822"/>
      <c r="J50" s="822"/>
      <c r="K50" s="822"/>
      <c r="L50" s="822"/>
      <c r="M50" s="424"/>
    </row>
    <row r="51" spans="1:13" s="380" customFormat="1">
      <c r="A51" s="153"/>
      <c r="B51" s="153"/>
      <c r="C51" s="439" t="s">
        <v>1592</v>
      </c>
      <c r="D51" s="41"/>
      <c r="E51" s="154"/>
      <c r="F51" s="841">
        <v>4</v>
      </c>
      <c r="G51" s="823" t="s">
        <v>195</v>
      </c>
      <c r="H51" s="824"/>
      <c r="I51" s="822">
        <f t="shared" si="0"/>
        <v>0</v>
      </c>
      <c r="J51" s="825"/>
      <c r="K51" s="822">
        <f t="shared" si="3"/>
        <v>0</v>
      </c>
      <c r="L51" s="822">
        <f t="shared" si="4"/>
        <v>0</v>
      </c>
      <c r="M51" s="488"/>
    </row>
    <row r="52" spans="1:13" s="380" customFormat="1">
      <c r="A52" s="153"/>
      <c r="B52" s="153"/>
      <c r="C52" s="439" t="s">
        <v>1593</v>
      </c>
      <c r="D52" s="41"/>
      <c r="E52" s="154"/>
      <c r="F52" s="841">
        <v>2</v>
      </c>
      <c r="G52" s="823" t="s">
        <v>195</v>
      </c>
      <c r="H52" s="824"/>
      <c r="I52" s="822">
        <f t="shared" si="0"/>
        <v>0</v>
      </c>
      <c r="J52" s="825"/>
      <c r="K52" s="822">
        <f t="shared" si="3"/>
        <v>0</v>
      </c>
      <c r="L52" s="822">
        <f t="shared" si="4"/>
        <v>0</v>
      </c>
      <c r="M52" s="488"/>
    </row>
    <row r="53" spans="1:13" s="380" customFormat="1">
      <c r="A53" s="153"/>
      <c r="B53" s="153"/>
      <c r="C53" s="439" t="s">
        <v>1594</v>
      </c>
      <c r="D53" s="41"/>
      <c r="E53" s="154"/>
      <c r="F53" s="841">
        <v>2</v>
      </c>
      <c r="G53" s="823" t="s">
        <v>195</v>
      </c>
      <c r="H53" s="824"/>
      <c r="I53" s="822">
        <f t="shared" si="0"/>
        <v>0</v>
      </c>
      <c r="J53" s="825"/>
      <c r="K53" s="822">
        <f t="shared" si="3"/>
        <v>0</v>
      </c>
      <c r="L53" s="822">
        <f t="shared" si="4"/>
        <v>0</v>
      </c>
      <c r="M53" s="488"/>
    </row>
    <row r="54" spans="1:13" s="380" customFormat="1">
      <c r="A54" s="153"/>
      <c r="B54" s="153"/>
      <c r="C54" s="439" t="s">
        <v>1595</v>
      </c>
      <c r="D54" s="41"/>
      <c r="E54" s="154"/>
      <c r="F54" s="841">
        <v>4</v>
      </c>
      <c r="G54" s="823" t="s">
        <v>195</v>
      </c>
      <c r="H54" s="824"/>
      <c r="I54" s="822">
        <f t="shared" si="0"/>
        <v>0</v>
      </c>
      <c r="J54" s="825"/>
      <c r="K54" s="822">
        <f t="shared" si="3"/>
        <v>0</v>
      </c>
      <c r="L54" s="822">
        <f t="shared" si="4"/>
        <v>0</v>
      </c>
      <c r="M54" s="488"/>
    </row>
    <row r="55" spans="1:13" s="380" customFormat="1">
      <c r="A55" s="153"/>
      <c r="B55" s="153"/>
      <c r="C55" s="439" t="s">
        <v>1596</v>
      </c>
      <c r="D55" s="41"/>
      <c r="E55" s="154"/>
      <c r="F55" s="841">
        <v>2</v>
      </c>
      <c r="G55" s="823" t="s">
        <v>195</v>
      </c>
      <c r="H55" s="824"/>
      <c r="I55" s="822">
        <f t="shared" si="0"/>
        <v>0</v>
      </c>
      <c r="J55" s="825"/>
      <c r="K55" s="822">
        <f t="shared" si="3"/>
        <v>0</v>
      </c>
      <c r="L55" s="822">
        <f t="shared" si="4"/>
        <v>0</v>
      </c>
      <c r="M55" s="488"/>
    </row>
    <row r="56" spans="1:13" s="379" customFormat="1">
      <c r="A56" s="153"/>
      <c r="B56" s="417" t="s">
        <v>1597</v>
      </c>
      <c r="C56" s="418" t="s">
        <v>1598</v>
      </c>
      <c r="D56" s="419"/>
      <c r="E56" s="420"/>
      <c r="F56" s="841"/>
      <c r="G56" s="818"/>
      <c r="H56" s="824"/>
      <c r="I56" s="822"/>
      <c r="J56" s="822"/>
      <c r="K56" s="822"/>
      <c r="L56" s="822"/>
      <c r="M56" s="488"/>
    </row>
    <row r="57" spans="1:13" s="380" customFormat="1">
      <c r="A57" s="153"/>
      <c r="B57" s="153"/>
      <c r="C57" s="439" t="s">
        <v>1599</v>
      </c>
      <c r="D57" s="41"/>
      <c r="E57" s="154"/>
      <c r="F57" s="841">
        <v>9</v>
      </c>
      <c r="G57" s="823" t="s">
        <v>195</v>
      </c>
      <c r="H57" s="824"/>
      <c r="I57" s="822">
        <f t="shared" si="0"/>
        <v>0</v>
      </c>
      <c r="J57" s="825"/>
      <c r="K57" s="822">
        <f t="shared" si="3"/>
        <v>0</v>
      </c>
      <c r="L57" s="822">
        <f t="shared" si="4"/>
        <v>0</v>
      </c>
      <c r="M57" s="488"/>
    </row>
    <row r="58" spans="1:13" s="379" customFormat="1">
      <c r="A58" s="153"/>
      <c r="B58" s="234" t="s">
        <v>1600</v>
      </c>
      <c r="C58" s="418" t="s">
        <v>1601</v>
      </c>
      <c r="D58" s="434"/>
      <c r="E58" s="435"/>
      <c r="F58" s="841"/>
      <c r="G58" s="829"/>
      <c r="H58" s="824"/>
      <c r="I58" s="822"/>
      <c r="J58" s="822"/>
      <c r="K58" s="822"/>
      <c r="L58" s="822"/>
      <c r="M58" s="416"/>
    </row>
    <row r="59" spans="1:13" s="380" customFormat="1">
      <c r="A59" s="38"/>
      <c r="B59" s="153"/>
      <c r="C59" s="437" t="s">
        <v>1602</v>
      </c>
      <c r="D59" s="41"/>
      <c r="E59" s="154"/>
      <c r="F59" s="841">
        <v>1</v>
      </c>
      <c r="G59" s="823" t="s">
        <v>195</v>
      </c>
      <c r="H59" s="824"/>
      <c r="I59" s="822">
        <f t="shared" si="0"/>
        <v>0</v>
      </c>
      <c r="J59" s="825"/>
      <c r="K59" s="822">
        <f t="shared" si="3"/>
        <v>0</v>
      </c>
      <c r="L59" s="822">
        <f t="shared" si="4"/>
        <v>0</v>
      </c>
      <c r="M59" s="488"/>
    </row>
    <row r="60" spans="1:13" s="380" customFormat="1">
      <c r="A60" s="38"/>
      <c r="B60" s="153"/>
      <c r="C60" s="437" t="s">
        <v>1603</v>
      </c>
      <c r="D60" s="41"/>
      <c r="E60" s="154"/>
      <c r="F60" s="841">
        <v>3</v>
      </c>
      <c r="G60" s="823" t="s">
        <v>195</v>
      </c>
      <c r="H60" s="824"/>
      <c r="I60" s="822">
        <f t="shared" si="0"/>
        <v>0</v>
      </c>
      <c r="J60" s="825"/>
      <c r="K60" s="822">
        <f t="shared" si="3"/>
        <v>0</v>
      </c>
      <c r="L60" s="822">
        <f t="shared" si="4"/>
        <v>0</v>
      </c>
      <c r="M60" s="488"/>
    </row>
    <row r="61" spans="1:13" s="380" customFormat="1">
      <c r="A61" s="38"/>
      <c r="B61" s="153"/>
      <c r="C61" s="437" t="s">
        <v>1604</v>
      </c>
      <c r="D61" s="41"/>
      <c r="E61" s="154"/>
      <c r="F61" s="841">
        <v>1</v>
      </c>
      <c r="G61" s="823" t="s">
        <v>195</v>
      </c>
      <c r="H61" s="824"/>
      <c r="I61" s="822">
        <f t="shared" si="0"/>
        <v>0</v>
      </c>
      <c r="J61" s="825"/>
      <c r="K61" s="822">
        <f t="shared" si="3"/>
        <v>0</v>
      </c>
      <c r="L61" s="822">
        <f t="shared" si="4"/>
        <v>0</v>
      </c>
      <c r="M61" s="488"/>
    </row>
    <row r="62" spans="1:13" s="380" customFormat="1">
      <c r="A62" s="38"/>
      <c r="B62" s="153"/>
      <c r="C62" s="437" t="s">
        <v>1605</v>
      </c>
      <c r="D62" s="41"/>
      <c r="E62" s="154"/>
      <c r="F62" s="841">
        <v>6</v>
      </c>
      <c r="G62" s="823" t="s">
        <v>195</v>
      </c>
      <c r="H62" s="824"/>
      <c r="I62" s="822">
        <f t="shared" si="0"/>
        <v>0</v>
      </c>
      <c r="J62" s="825"/>
      <c r="K62" s="822">
        <f t="shared" si="3"/>
        <v>0</v>
      </c>
      <c r="L62" s="822">
        <f t="shared" si="4"/>
        <v>0</v>
      </c>
      <c r="M62" s="488"/>
    </row>
    <row r="63" spans="1:13" s="380" customFormat="1">
      <c r="A63" s="38"/>
      <c r="B63" s="153"/>
      <c r="C63" s="437" t="s">
        <v>1606</v>
      </c>
      <c r="D63" s="41"/>
      <c r="E63" s="154"/>
      <c r="F63" s="841">
        <v>2</v>
      </c>
      <c r="G63" s="823" t="s">
        <v>195</v>
      </c>
      <c r="H63" s="824"/>
      <c r="I63" s="822">
        <f t="shared" si="0"/>
        <v>0</v>
      </c>
      <c r="J63" s="825"/>
      <c r="K63" s="822">
        <f t="shared" si="3"/>
        <v>0</v>
      </c>
      <c r="L63" s="822">
        <f t="shared" si="4"/>
        <v>0</v>
      </c>
      <c r="M63" s="488"/>
    </row>
    <row r="64" spans="1:13" s="380" customFormat="1">
      <c r="A64" s="38"/>
      <c r="B64" s="153"/>
      <c r="C64" s="437" t="s">
        <v>1607</v>
      </c>
      <c r="D64" s="41"/>
      <c r="E64" s="154"/>
      <c r="F64" s="841">
        <v>1</v>
      </c>
      <c r="G64" s="823" t="s">
        <v>195</v>
      </c>
      <c r="H64" s="824"/>
      <c r="I64" s="822">
        <f t="shared" si="0"/>
        <v>0</v>
      </c>
      <c r="J64" s="825"/>
      <c r="K64" s="822">
        <f t="shared" si="3"/>
        <v>0</v>
      </c>
      <c r="L64" s="822">
        <f t="shared" si="4"/>
        <v>0</v>
      </c>
      <c r="M64" s="488"/>
    </row>
    <row r="65" spans="1:13" s="380" customFormat="1">
      <c r="A65" s="38"/>
      <c r="B65" s="153"/>
      <c r="C65" s="437" t="s">
        <v>1608</v>
      </c>
      <c r="D65" s="41"/>
      <c r="E65" s="154"/>
      <c r="F65" s="841">
        <v>3</v>
      </c>
      <c r="G65" s="823" t="s">
        <v>195</v>
      </c>
      <c r="H65" s="824"/>
      <c r="I65" s="822">
        <f t="shared" si="0"/>
        <v>0</v>
      </c>
      <c r="J65" s="825"/>
      <c r="K65" s="822">
        <f t="shared" si="3"/>
        <v>0</v>
      </c>
      <c r="L65" s="822">
        <f t="shared" si="4"/>
        <v>0</v>
      </c>
      <c r="M65" s="488"/>
    </row>
    <row r="66" spans="1:13" s="380" customFormat="1">
      <c r="A66" s="38"/>
      <c r="B66" s="153"/>
      <c r="C66" s="437" t="s">
        <v>1609</v>
      </c>
      <c r="D66" s="41"/>
      <c r="E66" s="154"/>
      <c r="F66" s="841">
        <v>1</v>
      </c>
      <c r="G66" s="823" t="s">
        <v>195</v>
      </c>
      <c r="H66" s="824"/>
      <c r="I66" s="822">
        <f t="shared" si="0"/>
        <v>0</v>
      </c>
      <c r="J66" s="825"/>
      <c r="K66" s="822">
        <f t="shared" si="3"/>
        <v>0</v>
      </c>
      <c r="L66" s="822">
        <f t="shared" si="4"/>
        <v>0</v>
      </c>
      <c r="M66" s="488"/>
    </row>
    <row r="67" spans="1:13" s="380" customFormat="1">
      <c r="A67" s="38"/>
      <c r="B67" s="153"/>
      <c r="C67" s="437" t="s">
        <v>1610</v>
      </c>
      <c r="D67" s="41"/>
      <c r="E67" s="154"/>
      <c r="F67" s="841">
        <v>3</v>
      </c>
      <c r="G67" s="823" t="s">
        <v>195</v>
      </c>
      <c r="H67" s="824"/>
      <c r="I67" s="822">
        <f t="shared" si="0"/>
        <v>0</v>
      </c>
      <c r="J67" s="825"/>
      <c r="K67" s="822">
        <f t="shared" si="3"/>
        <v>0</v>
      </c>
      <c r="L67" s="822">
        <f t="shared" si="4"/>
        <v>0</v>
      </c>
      <c r="M67" s="488"/>
    </row>
    <row r="68" spans="1:13" s="380" customFormat="1">
      <c r="A68" s="38"/>
      <c r="B68" s="153"/>
      <c r="C68" s="437" t="s">
        <v>1611</v>
      </c>
      <c r="D68" s="41"/>
      <c r="E68" s="154"/>
      <c r="F68" s="841">
        <v>1</v>
      </c>
      <c r="G68" s="823" t="s">
        <v>195</v>
      </c>
      <c r="H68" s="824"/>
      <c r="I68" s="822">
        <f t="shared" si="0"/>
        <v>0</v>
      </c>
      <c r="J68" s="825"/>
      <c r="K68" s="822">
        <f t="shared" si="3"/>
        <v>0</v>
      </c>
      <c r="L68" s="822">
        <f t="shared" si="4"/>
        <v>0</v>
      </c>
      <c r="M68" s="488"/>
    </row>
    <row r="69" spans="1:13" s="380" customFormat="1">
      <c r="A69" s="38"/>
      <c r="B69" s="153"/>
      <c r="C69" s="437" t="s">
        <v>1594</v>
      </c>
      <c r="D69" s="41"/>
      <c r="E69" s="154"/>
      <c r="F69" s="841">
        <v>1</v>
      </c>
      <c r="G69" s="823" t="s">
        <v>195</v>
      </c>
      <c r="H69" s="824"/>
      <c r="I69" s="822">
        <f t="shared" si="0"/>
        <v>0</v>
      </c>
      <c r="J69" s="825"/>
      <c r="K69" s="822">
        <f t="shared" si="3"/>
        <v>0</v>
      </c>
      <c r="L69" s="822">
        <f t="shared" si="4"/>
        <v>0</v>
      </c>
      <c r="M69" s="488"/>
    </row>
    <row r="70" spans="1:13" s="380" customFormat="1">
      <c r="A70" s="38"/>
      <c r="B70" s="153"/>
      <c r="C70" s="437" t="s">
        <v>1612</v>
      </c>
      <c r="D70" s="41"/>
      <c r="E70" s="154"/>
      <c r="F70" s="841">
        <v>1</v>
      </c>
      <c r="G70" s="823" t="s">
        <v>195</v>
      </c>
      <c r="H70" s="824"/>
      <c r="I70" s="822">
        <f t="shared" si="0"/>
        <v>0</v>
      </c>
      <c r="J70" s="825"/>
      <c r="K70" s="822">
        <f t="shared" si="3"/>
        <v>0</v>
      </c>
      <c r="L70" s="822">
        <f t="shared" si="4"/>
        <v>0</v>
      </c>
      <c r="M70" s="488"/>
    </row>
    <row r="71" spans="1:13" s="380" customFormat="1">
      <c r="A71" s="38"/>
      <c r="B71" s="153"/>
      <c r="C71" s="437" t="s">
        <v>1613</v>
      </c>
      <c r="D71" s="41"/>
      <c r="E71" s="154"/>
      <c r="F71" s="841">
        <v>1</v>
      </c>
      <c r="G71" s="823" t="s">
        <v>195</v>
      </c>
      <c r="H71" s="824"/>
      <c r="I71" s="822">
        <f t="shared" si="0"/>
        <v>0</v>
      </c>
      <c r="J71" s="825"/>
      <c r="K71" s="822">
        <f t="shared" si="3"/>
        <v>0</v>
      </c>
      <c r="L71" s="822">
        <f t="shared" si="4"/>
        <v>0</v>
      </c>
      <c r="M71" s="488"/>
    </row>
    <row r="72" spans="1:13" s="379" customFormat="1">
      <c r="A72" s="153"/>
      <c r="B72" s="417" t="s">
        <v>1614</v>
      </c>
      <c r="C72" s="492" t="s">
        <v>1615</v>
      </c>
      <c r="D72" s="419"/>
      <c r="E72" s="420"/>
      <c r="F72" s="841"/>
      <c r="G72" s="818"/>
      <c r="H72" s="824"/>
      <c r="I72" s="822"/>
      <c r="J72" s="822"/>
      <c r="K72" s="822"/>
      <c r="L72" s="822"/>
      <c r="M72" s="488"/>
    </row>
    <row r="73" spans="1:13" s="380" customFormat="1">
      <c r="A73" s="38"/>
      <c r="B73" s="153"/>
      <c r="C73" s="437" t="s">
        <v>1613</v>
      </c>
      <c r="D73" s="41"/>
      <c r="E73" s="154"/>
      <c r="F73" s="841">
        <v>2</v>
      </c>
      <c r="G73" s="823" t="s">
        <v>195</v>
      </c>
      <c r="H73" s="824"/>
      <c r="I73" s="822">
        <f t="shared" si="0"/>
        <v>0</v>
      </c>
      <c r="J73" s="825"/>
      <c r="K73" s="822">
        <f t="shared" si="3"/>
        <v>0</v>
      </c>
      <c r="L73" s="822">
        <f t="shared" si="4"/>
        <v>0</v>
      </c>
      <c r="M73" s="488"/>
    </row>
    <row r="74" spans="1:13" s="380" customFormat="1">
      <c r="A74" s="38"/>
      <c r="B74" s="153"/>
      <c r="C74" s="437" t="s">
        <v>1616</v>
      </c>
      <c r="D74" s="41"/>
      <c r="E74" s="154"/>
      <c r="F74" s="841">
        <v>3</v>
      </c>
      <c r="G74" s="823" t="s">
        <v>195</v>
      </c>
      <c r="H74" s="824"/>
      <c r="I74" s="822">
        <f t="shared" si="0"/>
        <v>0</v>
      </c>
      <c r="J74" s="825"/>
      <c r="K74" s="822">
        <f t="shared" si="3"/>
        <v>0</v>
      </c>
      <c r="L74" s="822">
        <f t="shared" si="4"/>
        <v>0</v>
      </c>
      <c r="M74" s="488"/>
    </row>
    <row r="75" spans="1:13" s="380" customFormat="1">
      <c r="A75" s="38"/>
      <c r="B75" s="153"/>
      <c r="C75" s="437" t="s">
        <v>1617</v>
      </c>
      <c r="D75" s="41"/>
      <c r="E75" s="154"/>
      <c r="F75" s="841">
        <v>1</v>
      </c>
      <c r="G75" s="823" t="s">
        <v>195</v>
      </c>
      <c r="H75" s="824"/>
      <c r="I75" s="822">
        <f t="shared" si="0"/>
        <v>0</v>
      </c>
      <c r="J75" s="825"/>
      <c r="K75" s="822">
        <f t="shared" si="3"/>
        <v>0</v>
      </c>
      <c r="L75" s="822">
        <f t="shared" si="4"/>
        <v>0</v>
      </c>
      <c r="M75" s="488"/>
    </row>
    <row r="76" spans="1:13" s="379" customFormat="1">
      <c r="A76" s="153"/>
      <c r="B76" s="417" t="s">
        <v>1618</v>
      </c>
      <c r="C76" s="492" t="s">
        <v>1619</v>
      </c>
      <c r="D76" s="419"/>
      <c r="E76" s="420"/>
      <c r="F76" s="841"/>
      <c r="G76" s="818"/>
      <c r="H76" s="824"/>
      <c r="I76" s="822"/>
      <c r="J76" s="822"/>
      <c r="K76" s="822"/>
      <c r="L76" s="822"/>
      <c r="M76" s="488"/>
    </row>
    <row r="77" spans="1:13" s="380" customFormat="1">
      <c r="A77" s="38"/>
      <c r="B77" s="153"/>
      <c r="C77" s="437" t="s">
        <v>1620</v>
      </c>
      <c r="D77" s="41"/>
      <c r="E77" s="154"/>
      <c r="F77" s="841">
        <v>4</v>
      </c>
      <c r="G77" s="823" t="s">
        <v>195</v>
      </c>
      <c r="H77" s="824"/>
      <c r="I77" s="822">
        <f t="shared" si="0"/>
        <v>0</v>
      </c>
      <c r="J77" s="825"/>
      <c r="K77" s="822">
        <f t="shared" si="3"/>
        <v>0</v>
      </c>
      <c r="L77" s="822">
        <f t="shared" si="4"/>
        <v>0</v>
      </c>
      <c r="M77" s="488"/>
    </row>
    <row r="78" spans="1:13" s="380" customFormat="1">
      <c r="A78" s="38"/>
      <c r="B78" s="153"/>
      <c r="C78" s="437" t="s">
        <v>1611</v>
      </c>
      <c r="D78" s="41"/>
      <c r="E78" s="154"/>
      <c r="F78" s="841">
        <v>1</v>
      </c>
      <c r="G78" s="823" t="s">
        <v>195</v>
      </c>
      <c r="H78" s="824"/>
      <c r="I78" s="822">
        <f t="shared" si="0"/>
        <v>0</v>
      </c>
      <c r="J78" s="825"/>
      <c r="K78" s="822">
        <f t="shared" si="3"/>
        <v>0</v>
      </c>
      <c r="L78" s="822">
        <f t="shared" si="4"/>
        <v>0</v>
      </c>
      <c r="M78" s="488"/>
    </row>
    <row r="79" spans="1:13" s="379" customFormat="1">
      <c r="A79" s="153"/>
      <c r="B79" s="417" t="s">
        <v>1621</v>
      </c>
      <c r="C79" s="492" t="s">
        <v>1622</v>
      </c>
      <c r="D79" s="419"/>
      <c r="E79" s="420"/>
      <c r="F79" s="841"/>
      <c r="G79" s="818"/>
      <c r="H79" s="824"/>
      <c r="I79" s="822"/>
      <c r="J79" s="822"/>
      <c r="K79" s="822"/>
      <c r="L79" s="822"/>
      <c r="M79" s="488"/>
    </row>
    <row r="80" spans="1:13" s="380" customFormat="1">
      <c r="A80" s="153"/>
      <c r="B80" s="153"/>
      <c r="C80" s="439" t="s">
        <v>1623</v>
      </c>
      <c r="D80" s="41"/>
      <c r="E80" s="154"/>
      <c r="F80" s="841">
        <v>7</v>
      </c>
      <c r="G80" s="823" t="s">
        <v>195</v>
      </c>
      <c r="H80" s="824"/>
      <c r="I80" s="822">
        <f t="shared" ref="I80:I142" si="5">F80*H80</f>
        <v>0</v>
      </c>
      <c r="J80" s="825"/>
      <c r="K80" s="822">
        <f t="shared" si="3"/>
        <v>0</v>
      </c>
      <c r="L80" s="822">
        <f t="shared" si="4"/>
        <v>0</v>
      </c>
      <c r="M80" s="488"/>
    </row>
    <row r="81" spans="1:13" s="380" customFormat="1">
      <c r="A81" s="153"/>
      <c r="B81" s="153"/>
      <c r="C81" s="439" t="s">
        <v>1624</v>
      </c>
      <c r="D81" s="41"/>
      <c r="E81" s="154"/>
      <c r="F81" s="841">
        <v>2</v>
      </c>
      <c r="G81" s="823" t="s">
        <v>195</v>
      </c>
      <c r="H81" s="824"/>
      <c r="I81" s="822">
        <f t="shared" si="5"/>
        <v>0</v>
      </c>
      <c r="J81" s="825"/>
      <c r="K81" s="822">
        <f t="shared" si="3"/>
        <v>0</v>
      </c>
      <c r="L81" s="822">
        <f t="shared" si="4"/>
        <v>0</v>
      </c>
      <c r="M81" s="488"/>
    </row>
    <row r="82" spans="1:13" s="379" customFormat="1">
      <c r="A82" s="153"/>
      <c r="B82" s="417" t="s">
        <v>1625</v>
      </c>
      <c r="C82" s="493" t="s">
        <v>1626</v>
      </c>
      <c r="D82" s="419"/>
      <c r="E82" s="420"/>
      <c r="F82" s="841"/>
      <c r="G82" s="818"/>
      <c r="H82" s="824"/>
      <c r="I82" s="822"/>
      <c r="J82" s="822"/>
      <c r="K82" s="822"/>
      <c r="L82" s="822"/>
      <c r="M82" s="488"/>
    </row>
    <row r="83" spans="1:13" s="380" customFormat="1">
      <c r="A83" s="153"/>
      <c r="B83" s="153"/>
      <c r="C83" s="439" t="s">
        <v>1627</v>
      </c>
      <c r="D83" s="41"/>
      <c r="E83" s="154"/>
      <c r="F83" s="841">
        <v>12</v>
      </c>
      <c r="G83" s="823" t="s">
        <v>195</v>
      </c>
      <c r="H83" s="824"/>
      <c r="I83" s="822">
        <f t="shared" si="5"/>
        <v>0</v>
      </c>
      <c r="J83" s="825"/>
      <c r="K83" s="822">
        <f t="shared" ref="K83:K145" si="6">F83*J83</f>
        <v>0</v>
      </c>
      <c r="L83" s="822">
        <f t="shared" ref="L83:L145" si="7">I83+K83</f>
        <v>0</v>
      </c>
      <c r="M83" s="488"/>
    </row>
    <row r="84" spans="1:13" s="380" customFormat="1">
      <c r="A84" s="153"/>
      <c r="B84" s="153"/>
      <c r="C84" s="439" t="s">
        <v>1628</v>
      </c>
      <c r="D84" s="41"/>
      <c r="E84" s="154"/>
      <c r="F84" s="841">
        <v>2</v>
      </c>
      <c r="G84" s="823" t="s">
        <v>195</v>
      </c>
      <c r="H84" s="824"/>
      <c r="I84" s="822">
        <f t="shared" si="5"/>
        <v>0</v>
      </c>
      <c r="J84" s="825"/>
      <c r="K84" s="822">
        <f t="shared" si="6"/>
        <v>0</v>
      </c>
      <c r="L84" s="822">
        <f t="shared" si="7"/>
        <v>0</v>
      </c>
      <c r="M84" s="488"/>
    </row>
    <row r="85" spans="1:13" s="380" customFormat="1">
      <c r="A85" s="153"/>
      <c r="B85" s="153"/>
      <c r="C85" s="439" t="s">
        <v>1603</v>
      </c>
      <c r="D85" s="41"/>
      <c r="E85" s="154"/>
      <c r="F85" s="841">
        <v>2</v>
      </c>
      <c r="G85" s="823" t="s">
        <v>195</v>
      </c>
      <c r="H85" s="824"/>
      <c r="I85" s="822">
        <f t="shared" si="5"/>
        <v>0</v>
      </c>
      <c r="J85" s="825"/>
      <c r="K85" s="822">
        <f t="shared" si="6"/>
        <v>0</v>
      </c>
      <c r="L85" s="822">
        <f t="shared" si="7"/>
        <v>0</v>
      </c>
      <c r="M85" s="488"/>
    </row>
    <row r="86" spans="1:13">
      <c r="A86" s="153"/>
      <c r="B86" s="38"/>
      <c r="C86" s="14"/>
      <c r="D86" s="5"/>
      <c r="E86" s="15"/>
      <c r="F86" s="841"/>
      <c r="G86" s="814"/>
      <c r="H86" s="822"/>
      <c r="I86" s="822"/>
      <c r="J86" s="822"/>
      <c r="K86" s="822"/>
      <c r="L86" s="822"/>
      <c r="M86" s="70"/>
    </row>
    <row r="87" spans="1:13" s="379" customFormat="1">
      <c r="A87" s="153"/>
      <c r="B87" s="491">
        <v>6.3</v>
      </c>
      <c r="C87" s="418" t="s">
        <v>1629</v>
      </c>
      <c r="D87" s="419"/>
      <c r="E87" s="420"/>
      <c r="F87" s="841"/>
      <c r="G87" s="818"/>
      <c r="H87" s="822"/>
      <c r="I87" s="822"/>
      <c r="J87" s="822"/>
      <c r="K87" s="822"/>
      <c r="L87" s="822"/>
      <c r="M87" s="424"/>
    </row>
    <row r="88" spans="1:13" s="497" customFormat="1">
      <c r="A88" s="153"/>
      <c r="B88" s="417" t="s">
        <v>1630</v>
      </c>
      <c r="C88" s="418" t="s">
        <v>1631</v>
      </c>
      <c r="D88" s="494"/>
      <c r="E88" s="495"/>
      <c r="F88" s="841"/>
      <c r="G88" s="830"/>
      <c r="H88" s="822"/>
      <c r="I88" s="822"/>
      <c r="J88" s="822"/>
      <c r="K88" s="822"/>
      <c r="L88" s="822"/>
      <c r="M88" s="496"/>
    </row>
    <row r="89" spans="1:13" s="380" customFormat="1">
      <c r="A89" s="153"/>
      <c r="B89" s="153"/>
      <c r="C89" s="498" t="s">
        <v>1632</v>
      </c>
      <c r="D89" s="41"/>
      <c r="E89" s="154"/>
      <c r="F89" s="841">
        <v>1140</v>
      </c>
      <c r="G89" s="826" t="s">
        <v>1369</v>
      </c>
      <c r="H89" s="822"/>
      <c r="I89" s="822">
        <f t="shared" si="5"/>
        <v>0</v>
      </c>
      <c r="J89" s="822"/>
      <c r="K89" s="822">
        <f t="shared" si="6"/>
        <v>0</v>
      </c>
      <c r="L89" s="822">
        <f t="shared" si="7"/>
        <v>0</v>
      </c>
      <c r="M89" s="397"/>
    </row>
    <row r="90" spans="1:13" s="380" customFormat="1">
      <c r="A90" s="153"/>
      <c r="B90" s="153"/>
      <c r="C90" s="498" t="s">
        <v>1633</v>
      </c>
      <c r="D90" s="41"/>
      <c r="E90" s="154"/>
      <c r="F90" s="841">
        <v>453</v>
      </c>
      <c r="G90" s="826" t="s">
        <v>1369</v>
      </c>
      <c r="H90" s="822"/>
      <c r="I90" s="822">
        <f t="shared" si="5"/>
        <v>0</v>
      </c>
      <c r="J90" s="822"/>
      <c r="K90" s="822">
        <f t="shared" si="6"/>
        <v>0</v>
      </c>
      <c r="L90" s="822">
        <f t="shared" si="7"/>
        <v>0</v>
      </c>
      <c r="M90" s="397"/>
    </row>
    <row r="91" spans="1:13" s="380" customFormat="1">
      <c r="A91" s="153"/>
      <c r="B91" s="153"/>
      <c r="C91" s="499" t="s">
        <v>1634</v>
      </c>
      <c r="D91" s="41"/>
      <c r="E91" s="154"/>
      <c r="F91" s="841">
        <v>774</v>
      </c>
      <c r="G91" s="826" t="s">
        <v>1369</v>
      </c>
      <c r="H91" s="822"/>
      <c r="I91" s="822">
        <f t="shared" si="5"/>
        <v>0</v>
      </c>
      <c r="J91" s="822"/>
      <c r="K91" s="822">
        <f t="shared" si="6"/>
        <v>0</v>
      </c>
      <c r="L91" s="822">
        <f t="shared" si="7"/>
        <v>0</v>
      </c>
      <c r="M91" s="397"/>
    </row>
    <row r="92" spans="1:13" s="380" customFormat="1">
      <c r="A92" s="153"/>
      <c r="B92" s="153"/>
      <c r="C92" s="498" t="s">
        <v>1635</v>
      </c>
      <c r="D92" s="41"/>
      <c r="E92" s="154"/>
      <c r="F92" s="841">
        <v>1252</v>
      </c>
      <c r="G92" s="826" t="s">
        <v>1369</v>
      </c>
      <c r="H92" s="822"/>
      <c r="I92" s="822">
        <f t="shared" si="5"/>
        <v>0</v>
      </c>
      <c r="J92" s="822"/>
      <c r="K92" s="822">
        <f t="shared" si="6"/>
        <v>0</v>
      </c>
      <c r="L92" s="822">
        <f t="shared" si="7"/>
        <v>0</v>
      </c>
      <c r="M92" s="397"/>
    </row>
    <row r="93" spans="1:13" s="380" customFormat="1">
      <c r="A93" s="153"/>
      <c r="B93" s="153"/>
      <c r="C93" s="498" t="s">
        <v>1636</v>
      </c>
      <c r="D93" s="41"/>
      <c r="E93" s="154"/>
      <c r="F93" s="841">
        <v>172</v>
      </c>
      <c r="G93" s="826" t="s">
        <v>1369</v>
      </c>
      <c r="H93" s="822"/>
      <c r="I93" s="822">
        <f t="shared" si="5"/>
        <v>0</v>
      </c>
      <c r="J93" s="822"/>
      <c r="K93" s="822">
        <f t="shared" si="6"/>
        <v>0</v>
      </c>
      <c r="L93" s="822">
        <f t="shared" si="7"/>
        <v>0</v>
      </c>
      <c r="M93" s="397"/>
    </row>
    <row r="94" spans="1:13" s="380" customFormat="1">
      <c r="A94" s="153"/>
      <c r="B94" s="153"/>
      <c r="C94" s="498" t="s">
        <v>1637</v>
      </c>
      <c r="D94" s="41"/>
      <c r="E94" s="154"/>
      <c r="F94" s="841">
        <v>340</v>
      </c>
      <c r="G94" s="826" t="s">
        <v>1369</v>
      </c>
      <c r="H94" s="822"/>
      <c r="I94" s="822">
        <f t="shared" si="5"/>
        <v>0</v>
      </c>
      <c r="J94" s="822"/>
      <c r="K94" s="822">
        <f t="shared" si="6"/>
        <v>0</v>
      </c>
      <c r="L94" s="822">
        <f t="shared" si="7"/>
        <v>0</v>
      </c>
      <c r="M94" s="397"/>
    </row>
    <row r="95" spans="1:13" s="380" customFormat="1">
      <c r="A95" s="153"/>
      <c r="B95" s="153"/>
      <c r="C95" s="498" t="s">
        <v>1638</v>
      </c>
      <c r="D95" s="41"/>
      <c r="E95" s="154"/>
      <c r="F95" s="841">
        <v>458</v>
      </c>
      <c r="G95" s="826" t="s">
        <v>1369</v>
      </c>
      <c r="H95" s="822"/>
      <c r="I95" s="822">
        <f t="shared" si="5"/>
        <v>0</v>
      </c>
      <c r="J95" s="822"/>
      <c r="K95" s="822">
        <f t="shared" si="6"/>
        <v>0</v>
      </c>
      <c r="L95" s="822">
        <f t="shared" si="7"/>
        <v>0</v>
      </c>
      <c r="M95" s="397"/>
    </row>
    <row r="96" spans="1:13" s="380" customFormat="1">
      <c r="A96" s="153"/>
      <c r="B96" s="153"/>
      <c r="C96" s="498" t="s">
        <v>1639</v>
      </c>
      <c r="D96" s="41"/>
      <c r="E96" s="154"/>
      <c r="F96" s="841">
        <v>563</v>
      </c>
      <c r="G96" s="826" t="s">
        <v>1369</v>
      </c>
      <c r="H96" s="822"/>
      <c r="I96" s="822">
        <f t="shared" si="5"/>
        <v>0</v>
      </c>
      <c r="J96" s="822"/>
      <c r="K96" s="822">
        <f t="shared" si="6"/>
        <v>0</v>
      </c>
      <c r="L96" s="822">
        <f t="shared" si="7"/>
        <v>0</v>
      </c>
      <c r="M96" s="397"/>
    </row>
    <row r="97" spans="1:13" s="380" customFormat="1">
      <c r="A97" s="153"/>
      <c r="B97" s="153"/>
      <c r="C97" s="498" t="s">
        <v>1640</v>
      </c>
      <c r="D97" s="41"/>
      <c r="E97" s="154"/>
      <c r="F97" s="841">
        <v>155</v>
      </c>
      <c r="G97" s="826" t="s">
        <v>1369</v>
      </c>
      <c r="H97" s="822"/>
      <c r="I97" s="822">
        <f t="shared" si="5"/>
        <v>0</v>
      </c>
      <c r="J97" s="822"/>
      <c r="K97" s="822">
        <f t="shared" si="6"/>
        <v>0</v>
      </c>
      <c r="L97" s="822">
        <f t="shared" si="7"/>
        <v>0</v>
      </c>
      <c r="M97" s="397"/>
    </row>
    <row r="98" spans="1:13">
      <c r="A98" s="182"/>
      <c r="B98" s="193"/>
      <c r="C98" s="409" t="s">
        <v>1641</v>
      </c>
      <c r="D98" s="43"/>
      <c r="E98" s="43"/>
      <c r="F98" s="831">
        <v>1</v>
      </c>
      <c r="G98" s="832" t="s">
        <v>1373</v>
      </c>
      <c r="H98" s="822"/>
      <c r="I98" s="822">
        <f t="shared" si="5"/>
        <v>0</v>
      </c>
      <c r="J98" s="822"/>
      <c r="K98" s="822">
        <f t="shared" si="6"/>
        <v>0</v>
      </c>
      <c r="L98" s="822">
        <f t="shared" si="7"/>
        <v>0</v>
      </c>
      <c r="M98" s="475"/>
    </row>
    <row r="99" spans="1:13">
      <c r="A99" s="182"/>
      <c r="B99" s="193"/>
      <c r="C99" s="409" t="s">
        <v>1642</v>
      </c>
      <c r="D99" s="43"/>
      <c r="E99" s="43"/>
      <c r="F99" s="831">
        <v>1</v>
      </c>
      <c r="G99" s="832" t="s">
        <v>1373</v>
      </c>
      <c r="H99" s="822"/>
      <c r="I99" s="822">
        <f t="shared" si="5"/>
        <v>0</v>
      </c>
      <c r="J99" s="822"/>
      <c r="K99" s="822">
        <f t="shared" si="6"/>
        <v>0</v>
      </c>
      <c r="L99" s="822">
        <f t="shared" si="7"/>
        <v>0</v>
      </c>
      <c r="M99" s="475"/>
    </row>
    <row r="100" spans="1:13">
      <c r="A100" s="182"/>
      <c r="B100" s="193"/>
      <c r="C100" s="409" t="s">
        <v>1643</v>
      </c>
      <c r="D100" s="43"/>
      <c r="E100" s="43"/>
      <c r="F100" s="831">
        <v>1</v>
      </c>
      <c r="G100" s="832" t="s">
        <v>1373</v>
      </c>
      <c r="H100" s="822"/>
      <c r="I100" s="822">
        <f t="shared" si="5"/>
        <v>0</v>
      </c>
      <c r="J100" s="822"/>
      <c r="K100" s="822">
        <f t="shared" si="6"/>
        <v>0</v>
      </c>
      <c r="L100" s="822">
        <f t="shared" si="7"/>
        <v>0</v>
      </c>
      <c r="M100" s="475"/>
    </row>
    <row r="101" spans="1:13" s="497" customFormat="1">
      <c r="A101" s="381"/>
      <c r="B101" s="417" t="s">
        <v>1644</v>
      </c>
      <c r="C101" s="418" t="s">
        <v>1645</v>
      </c>
      <c r="D101" s="494"/>
      <c r="E101" s="495"/>
      <c r="F101" s="841"/>
      <c r="G101" s="830"/>
      <c r="H101" s="822"/>
      <c r="I101" s="822"/>
      <c r="J101" s="822"/>
      <c r="K101" s="822"/>
      <c r="L101" s="822"/>
      <c r="M101" s="496"/>
    </row>
    <row r="102" spans="1:13" s="380" customFormat="1">
      <c r="A102" s="153"/>
      <c r="B102" s="153"/>
      <c r="C102" s="498" t="s">
        <v>1632</v>
      </c>
      <c r="D102" s="41"/>
      <c r="E102" s="154"/>
      <c r="F102" s="841">
        <v>1140</v>
      </c>
      <c r="G102" s="826" t="s">
        <v>1369</v>
      </c>
      <c r="H102" s="822"/>
      <c r="I102" s="822">
        <f t="shared" si="5"/>
        <v>0</v>
      </c>
      <c r="J102" s="822"/>
      <c r="K102" s="822">
        <f t="shared" si="6"/>
        <v>0</v>
      </c>
      <c r="L102" s="822">
        <f t="shared" si="7"/>
        <v>0</v>
      </c>
      <c r="M102" s="397"/>
    </row>
    <row r="103" spans="1:13" s="380" customFormat="1">
      <c r="A103" s="153"/>
      <c r="B103" s="153"/>
      <c r="C103" s="498" t="s">
        <v>1633</v>
      </c>
      <c r="D103" s="41"/>
      <c r="E103" s="154"/>
      <c r="F103" s="841">
        <v>453</v>
      </c>
      <c r="G103" s="826" t="s">
        <v>1369</v>
      </c>
      <c r="H103" s="822"/>
      <c r="I103" s="822">
        <f t="shared" si="5"/>
        <v>0</v>
      </c>
      <c r="J103" s="822"/>
      <c r="K103" s="822">
        <f t="shared" si="6"/>
        <v>0</v>
      </c>
      <c r="L103" s="822">
        <f t="shared" si="7"/>
        <v>0</v>
      </c>
      <c r="M103" s="397"/>
    </row>
    <row r="104" spans="1:13" s="380" customFormat="1">
      <c r="A104" s="153"/>
      <c r="B104" s="153"/>
      <c r="C104" s="499" t="s">
        <v>1634</v>
      </c>
      <c r="D104" s="41"/>
      <c r="E104" s="154"/>
      <c r="F104" s="841">
        <v>774</v>
      </c>
      <c r="G104" s="826" t="s">
        <v>1369</v>
      </c>
      <c r="H104" s="822"/>
      <c r="I104" s="822">
        <f t="shared" si="5"/>
        <v>0</v>
      </c>
      <c r="J104" s="822"/>
      <c r="K104" s="822">
        <f t="shared" si="6"/>
        <v>0</v>
      </c>
      <c r="L104" s="822">
        <f t="shared" si="7"/>
        <v>0</v>
      </c>
      <c r="M104" s="397"/>
    </row>
    <row r="105" spans="1:13" s="380" customFormat="1">
      <c r="A105" s="153"/>
      <c r="B105" s="153"/>
      <c r="C105" s="498" t="s">
        <v>1635</v>
      </c>
      <c r="D105" s="41"/>
      <c r="E105" s="154"/>
      <c r="F105" s="841">
        <v>1252</v>
      </c>
      <c r="G105" s="826" t="s">
        <v>1369</v>
      </c>
      <c r="H105" s="822"/>
      <c r="I105" s="822">
        <f t="shared" si="5"/>
        <v>0</v>
      </c>
      <c r="J105" s="822"/>
      <c r="K105" s="822">
        <f t="shared" si="6"/>
        <v>0</v>
      </c>
      <c r="L105" s="822">
        <f t="shared" si="7"/>
        <v>0</v>
      </c>
      <c r="M105" s="397"/>
    </row>
    <row r="106" spans="1:13" s="380" customFormat="1">
      <c r="A106" s="153"/>
      <c r="B106" s="153"/>
      <c r="C106" s="498" t="s">
        <v>1636</v>
      </c>
      <c r="D106" s="41"/>
      <c r="E106" s="154"/>
      <c r="F106" s="841">
        <v>172</v>
      </c>
      <c r="G106" s="826" t="s">
        <v>1369</v>
      </c>
      <c r="H106" s="822"/>
      <c r="I106" s="822">
        <f t="shared" si="5"/>
        <v>0</v>
      </c>
      <c r="J106" s="822"/>
      <c r="K106" s="822">
        <f t="shared" si="6"/>
        <v>0</v>
      </c>
      <c r="L106" s="822">
        <f t="shared" si="7"/>
        <v>0</v>
      </c>
      <c r="M106" s="397"/>
    </row>
    <row r="107" spans="1:13" s="380" customFormat="1">
      <c r="A107" s="153"/>
      <c r="B107" s="153"/>
      <c r="C107" s="498" t="s">
        <v>1637</v>
      </c>
      <c r="D107" s="41"/>
      <c r="E107" s="154"/>
      <c r="F107" s="841">
        <v>340</v>
      </c>
      <c r="G107" s="826" t="s">
        <v>1369</v>
      </c>
      <c r="H107" s="822"/>
      <c r="I107" s="822">
        <f t="shared" si="5"/>
        <v>0</v>
      </c>
      <c r="J107" s="822"/>
      <c r="K107" s="822">
        <f t="shared" si="6"/>
        <v>0</v>
      </c>
      <c r="L107" s="822">
        <f t="shared" si="7"/>
        <v>0</v>
      </c>
      <c r="M107" s="397"/>
    </row>
    <row r="108" spans="1:13" s="380" customFormat="1">
      <c r="A108" s="153"/>
      <c r="B108" s="153"/>
      <c r="C108" s="498" t="s">
        <v>1638</v>
      </c>
      <c r="D108" s="41"/>
      <c r="E108" s="154"/>
      <c r="F108" s="841">
        <v>458</v>
      </c>
      <c r="G108" s="826" t="s">
        <v>1369</v>
      </c>
      <c r="H108" s="822"/>
      <c r="I108" s="822">
        <f t="shared" si="5"/>
        <v>0</v>
      </c>
      <c r="J108" s="822"/>
      <c r="K108" s="822">
        <f t="shared" si="6"/>
        <v>0</v>
      </c>
      <c r="L108" s="822">
        <f t="shared" si="7"/>
        <v>0</v>
      </c>
      <c r="M108" s="397"/>
    </row>
    <row r="109" spans="1:13" s="380" customFormat="1">
      <c r="A109" s="153"/>
      <c r="B109" s="153"/>
      <c r="C109" s="498" t="s">
        <v>1639</v>
      </c>
      <c r="D109" s="41"/>
      <c r="E109" s="154"/>
      <c r="F109" s="841">
        <v>563</v>
      </c>
      <c r="G109" s="826" t="s">
        <v>1369</v>
      </c>
      <c r="H109" s="822"/>
      <c r="I109" s="822">
        <f t="shared" si="5"/>
        <v>0</v>
      </c>
      <c r="J109" s="822"/>
      <c r="K109" s="822">
        <f t="shared" si="6"/>
        <v>0</v>
      </c>
      <c r="L109" s="822">
        <f t="shared" si="7"/>
        <v>0</v>
      </c>
      <c r="M109" s="397"/>
    </row>
    <row r="110" spans="1:13" s="380" customFormat="1">
      <c r="A110" s="153"/>
      <c r="B110" s="153"/>
      <c r="C110" s="498" t="s">
        <v>1640</v>
      </c>
      <c r="D110" s="41"/>
      <c r="E110" s="154"/>
      <c r="F110" s="841">
        <v>155</v>
      </c>
      <c r="G110" s="826" t="s">
        <v>1369</v>
      </c>
      <c r="H110" s="822"/>
      <c r="I110" s="822">
        <f t="shared" si="5"/>
        <v>0</v>
      </c>
      <c r="J110" s="822"/>
      <c r="K110" s="822">
        <f t="shared" si="6"/>
        <v>0</v>
      </c>
      <c r="L110" s="822">
        <f t="shared" si="7"/>
        <v>0</v>
      </c>
      <c r="M110" s="397"/>
    </row>
    <row r="111" spans="1:13" s="380" customFormat="1">
      <c r="A111" s="153"/>
      <c r="B111" s="153"/>
      <c r="C111" s="498" t="s">
        <v>1646</v>
      </c>
      <c r="D111" s="41"/>
      <c r="E111" s="154"/>
      <c r="F111" s="841">
        <v>1</v>
      </c>
      <c r="G111" s="826" t="s">
        <v>16</v>
      </c>
      <c r="H111" s="824"/>
      <c r="I111" s="822">
        <f t="shared" si="5"/>
        <v>0</v>
      </c>
      <c r="J111" s="825"/>
      <c r="K111" s="822">
        <f t="shared" si="6"/>
        <v>0</v>
      </c>
      <c r="L111" s="822">
        <f t="shared" si="7"/>
        <v>0</v>
      </c>
      <c r="M111" s="397"/>
    </row>
    <row r="112" spans="1:13">
      <c r="A112" s="153"/>
      <c r="B112" s="38"/>
      <c r="C112" s="14"/>
      <c r="D112" s="5"/>
      <c r="E112" s="15"/>
      <c r="F112" s="841"/>
      <c r="G112" s="814"/>
      <c r="H112" s="822"/>
      <c r="I112" s="822"/>
      <c r="J112" s="822"/>
      <c r="K112" s="822"/>
      <c r="L112" s="822"/>
      <c r="M112" s="70"/>
    </row>
    <row r="113" spans="1:13" s="379" customFormat="1">
      <c r="A113" s="153"/>
      <c r="B113" s="491">
        <v>6.4</v>
      </c>
      <c r="C113" s="418" t="s">
        <v>1647</v>
      </c>
      <c r="D113" s="419"/>
      <c r="E113" s="420"/>
      <c r="F113" s="841"/>
      <c r="G113" s="818"/>
      <c r="H113" s="822"/>
      <c r="I113" s="822"/>
      <c r="J113" s="822"/>
      <c r="K113" s="822"/>
      <c r="L113" s="822"/>
      <c r="M113" s="424"/>
    </row>
    <row r="114" spans="1:13" s="497" customFormat="1">
      <c r="A114" s="153"/>
      <c r="B114" s="417" t="s">
        <v>1648</v>
      </c>
      <c r="C114" s="418" t="s">
        <v>1649</v>
      </c>
      <c r="D114" s="494"/>
      <c r="E114" s="495"/>
      <c r="F114" s="841"/>
      <c r="G114" s="830"/>
      <c r="H114" s="822"/>
      <c r="I114" s="822"/>
      <c r="J114" s="822"/>
      <c r="K114" s="822"/>
      <c r="L114" s="822"/>
      <c r="M114" s="496"/>
    </row>
    <row r="115" spans="1:13" s="380" customFormat="1">
      <c r="A115" s="153"/>
      <c r="B115" s="153"/>
      <c r="C115" s="498" t="s">
        <v>1650</v>
      </c>
      <c r="D115" s="41"/>
      <c r="E115" s="154"/>
      <c r="F115" s="841">
        <v>100</v>
      </c>
      <c r="G115" s="826" t="s">
        <v>1369</v>
      </c>
      <c r="H115" s="822"/>
      <c r="I115" s="822">
        <f t="shared" si="5"/>
        <v>0</v>
      </c>
      <c r="J115" s="822"/>
      <c r="K115" s="822">
        <f t="shared" si="6"/>
        <v>0</v>
      </c>
      <c r="L115" s="822">
        <f t="shared" si="7"/>
        <v>0</v>
      </c>
      <c r="M115" s="475"/>
    </row>
    <row r="116" spans="1:13" s="380" customFormat="1">
      <c r="A116" s="153"/>
      <c r="B116" s="153"/>
      <c r="C116" s="498" t="s">
        <v>1651</v>
      </c>
      <c r="D116" s="41"/>
      <c r="E116" s="154"/>
      <c r="F116" s="841">
        <v>528</v>
      </c>
      <c r="G116" s="826" t="s">
        <v>1369</v>
      </c>
      <c r="H116" s="822"/>
      <c r="I116" s="822">
        <f t="shared" si="5"/>
        <v>0</v>
      </c>
      <c r="J116" s="822"/>
      <c r="K116" s="822">
        <f t="shared" si="6"/>
        <v>0</v>
      </c>
      <c r="L116" s="822">
        <f t="shared" si="7"/>
        <v>0</v>
      </c>
      <c r="M116" s="475"/>
    </row>
    <row r="117" spans="1:13" s="380" customFormat="1">
      <c r="A117" s="153"/>
      <c r="B117" s="153"/>
      <c r="C117" s="498" t="s">
        <v>1652</v>
      </c>
      <c r="D117" s="41"/>
      <c r="E117" s="154"/>
      <c r="F117" s="841">
        <v>1070</v>
      </c>
      <c r="G117" s="826" t="s">
        <v>1369</v>
      </c>
      <c r="H117" s="822"/>
      <c r="I117" s="822">
        <f t="shared" si="5"/>
        <v>0</v>
      </c>
      <c r="J117" s="822"/>
      <c r="K117" s="822">
        <f t="shared" si="6"/>
        <v>0</v>
      </c>
      <c r="L117" s="822">
        <f t="shared" si="7"/>
        <v>0</v>
      </c>
      <c r="M117" s="475"/>
    </row>
    <row r="118" spans="1:13" s="380" customFormat="1">
      <c r="A118" s="153"/>
      <c r="B118" s="153"/>
      <c r="C118" s="498" t="s">
        <v>1653</v>
      </c>
      <c r="D118" s="41"/>
      <c r="E118" s="154"/>
      <c r="F118" s="841">
        <v>255</v>
      </c>
      <c r="G118" s="826" t="s">
        <v>1369</v>
      </c>
      <c r="H118" s="822"/>
      <c r="I118" s="822">
        <f t="shared" si="5"/>
        <v>0</v>
      </c>
      <c r="J118" s="822"/>
      <c r="K118" s="822">
        <f t="shared" si="6"/>
        <v>0</v>
      </c>
      <c r="L118" s="822">
        <f t="shared" si="7"/>
        <v>0</v>
      </c>
      <c r="M118" s="475"/>
    </row>
    <row r="119" spans="1:13">
      <c r="A119" s="182"/>
      <c r="B119" s="193"/>
      <c r="C119" s="409" t="s">
        <v>1641</v>
      </c>
      <c r="D119" s="43"/>
      <c r="E119" s="43"/>
      <c r="F119" s="831">
        <v>1</v>
      </c>
      <c r="G119" s="833" t="s">
        <v>1373</v>
      </c>
      <c r="H119" s="822"/>
      <c r="I119" s="822">
        <f t="shared" si="5"/>
        <v>0</v>
      </c>
      <c r="J119" s="822"/>
      <c r="K119" s="822">
        <f t="shared" si="6"/>
        <v>0</v>
      </c>
      <c r="L119" s="822">
        <f t="shared" si="7"/>
        <v>0</v>
      </c>
      <c r="M119" s="475"/>
    </row>
    <row r="120" spans="1:13">
      <c r="A120" s="182"/>
      <c r="B120" s="193"/>
      <c r="C120" s="409" t="s">
        <v>1642</v>
      </c>
      <c r="D120" s="43"/>
      <c r="E120" s="43"/>
      <c r="F120" s="831">
        <v>1</v>
      </c>
      <c r="G120" s="833" t="s">
        <v>1373</v>
      </c>
      <c r="H120" s="822"/>
      <c r="I120" s="822">
        <f t="shared" si="5"/>
        <v>0</v>
      </c>
      <c r="J120" s="822"/>
      <c r="K120" s="822">
        <f t="shared" si="6"/>
        <v>0</v>
      </c>
      <c r="L120" s="822">
        <f t="shared" si="7"/>
        <v>0</v>
      </c>
      <c r="M120" s="475"/>
    </row>
    <row r="121" spans="1:13">
      <c r="A121" s="182"/>
      <c r="B121" s="193"/>
      <c r="C121" s="409" t="s">
        <v>1643</v>
      </c>
      <c r="D121" s="43"/>
      <c r="E121" s="43"/>
      <c r="F121" s="831">
        <v>1</v>
      </c>
      <c r="G121" s="833" t="s">
        <v>1373</v>
      </c>
      <c r="H121" s="822"/>
      <c r="I121" s="822">
        <f t="shared" si="5"/>
        <v>0</v>
      </c>
      <c r="J121" s="822"/>
      <c r="K121" s="822">
        <f t="shared" si="6"/>
        <v>0</v>
      </c>
      <c r="L121" s="822">
        <f t="shared" si="7"/>
        <v>0</v>
      </c>
      <c r="M121" s="475"/>
    </row>
    <row r="122" spans="1:13" s="497" customFormat="1">
      <c r="A122" s="381"/>
      <c r="B122" s="417" t="s">
        <v>1654</v>
      </c>
      <c r="C122" s="418" t="s">
        <v>1655</v>
      </c>
      <c r="D122" s="494"/>
      <c r="E122" s="495"/>
      <c r="F122" s="841"/>
      <c r="G122" s="830"/>
      <c r="H122" s="822"/>
      <c r="I122" s="822"/>
      <c r="J122" s="822"/>
      <c r="K122" s="822"/>
      <c r="L122" s="822"/>
      <c r="M122" s="496"/>
    </row>
    <row r="123" spans="1:13" s="380" customFormat="1">
      <c r="A123" s="153"/>
      <c r="B123" s="153"/>
      <c r="C123" s="498" t="s">
        <v>1650</v>
      </c>
      <c r="D123" s="41"/>
      <c r="E123" s="154"/>
      <c r="F123" s="841">
        <v>100</v>
      </c>
      <c r="G123" s="826" t="s">
        <v>1369</v>
      </c>
      <c r="H123" s="822"/>
      <c r="I123" s="822">
        <f t="shared" si="5"/>
        <v>0</v>
      </c>
      <c r="J123" s="822"/>
      <c r="K123" s="822">
        <f t="shared" si="6"/>
        <v>0</v>
      </c>
      <c r="L123" s="822">
        <f t="shared" si="7"/>
        <v>0</v>
      </c>
      <c r="M123" s="397"/>
    </row>
    <row r="124" spans="1:13" s="380" customFormat="1">
      <c r="A124" s="153"/>
      <c r="B124" s="153"/>
      <c r="C124" s="498" t="s">
        <v>1651</v>
      </c>
      <c r="D124" s="41"/>
      <c r="E124" s="154"/>
      <c r="F124" s="841">
        <v>528</v>
      </c>
      <c r="G124" s="826" t="s">
        <v>1369</v>
      </c>
      <c r="H124" s="822"/>
      <c r="I124" s="822">
        <f t="shared" si="5"/>
        <v>0</v>
      </c>
      <c r="J124" s="822"/>
      <c r="K124" s="822">
        <f t="shared" si="6"/>
        <v>0</v>
      </c>
      <c r="L124" s="822">
        <f t="shared" si="7"/>
        <v>0</v>
      </c>
      <c r="M124" s="397"/>
    </row>
    <row r="125" spans="1:13" s="380" customFormat="1">
      <c r="A125" s="153"/>
      <c r="B125" s="153"/>
      <c r="C125" s="498" t="s">
        <v>1652</v>
      </c>
      <c r="D125" s="41"/>
      <c r="E125" s="154"/>
      <c r="F125" s="841">
        <v>1070</v>
      </c>
      <c r="G125" s="826" t="s">
        <v>1369</v>
      </c>
      <c r="H125" s="822"/>
      <c r="I125" s="822">
        <f t="shared" si="5"/>
        <v>0</v>
      </c>
      <c r="J125" s="822"/>
      <c r="K125" s="822">
        <f t="shared" si="6"/>
        <v>0</v>
      </c>
      <c r="L125" s="822">
        <f t="shared" si="7"/>
        <v>0</v>
      </c>
      <c r="M125" s="397"/>
    </row>
    <row r="126" spans="1:13" s="380" customFormat="1">
      <c r="A126" s="153"/>
      <c r="B126" s="153"/>
      <c r="C126" s="498" t="s">
        <v>1653</v>
      </c>
      <c r="D126" s="41"/>
      <c r="E126" s="154"/>
      <c r="F126" s="841">
        <v>255</v>
      </c>
      <c r="G126" s="826" t="s">
        <v>1369</v>
      </c>
      <c r="H126" s="822"/>
      <c r="I126" s="822">
        <f t="shared" si="5"/>
        <v>0</v>
      </c>
      <c r="J126" s="822"/>
      <c r="K126" s="822">
        <f t="shared" si="6"/>
        <v>0</v>
      </c>
      <c r="L126" s="822">
        <f t="shared" si="7"/>
        <v>0</v>
      </c>
      <c r="M126" s="397"/>
    </row>
    <row r="127" spans="1:13" s="380" customFormat="1">
      <c r="A127" s="153"/>
      <c r="B127" s="153"/>
      <c r="C127" s="498" t="s">
        <v>1646</v>
      </c>
      <c r="D127" s="41"/>
      <c r="E127" s="154"/>
      <c r="F127" s="841">
        <v>1</v>
      </c>
      <c r="G127" s="826" t="s">
        <v>16</v>
      </c>
      <c r="H127" s="824"/>
      <c r="I127" s="822">
        <f t="shared" si="5"/>
        <v>0</v>
      </c>
      <c r="J127" s="825"/>
      <c r="K127" s="822">
        <f t="shared" si="6"/>
        <v>0</v>
      </c>
      <c r="L127" s="822">
        <f t="shared" si="7"/>
        <v>0</v>
      </c>
      <c r="M127" s="397"/>
    </row>
    <row r="128" spans="1:13">
      <c r="A128" s="153"/>
      <c r="B128" s="38"/>
      <c r="C128" s="39"/>
      <c r="D128" s="5"/>
      <c r="E128" s="15"/>
      <c r="F128" s="841"/>
      <c r="G128" s="814"/>
      <c r="H128" s="822"/>
      <c r="I128" s="822"/>
      <c r="J128" s="822"/>
      <c r="K128" s="822"/>
      <c r="L128" s="822"/>
      <c r="M128" s="70"/>
    </row>
    <row r="129" spans="1:13" s="379" customFormat="1">
      <c r="A129" s="153"/>
      <c r="B129" s="491">
        <v>6.5</v>
      </c>
      <c r="C129" s="418" t="s">
        <v>1656</v>
      </c>
      <c r="D129" s="419"/>
      <c r="E129" s="420"/>
      <c r="F129" s="841"/>
      <c r="G129" s="818"/>
      <c r="H129" s="822"/>
      <c r="I129" s="822"/>
      <c r="J129" s="822"/>
      <c r="K129" s="822"/>
      <c r="L129" s="822"/>
      <c r="M129" s="416"/>
    </row>
    <row r="130" spans="1:13" s="497" customFormat="1">
      <c r="A130" s="153"/>
      <c r="B130" s="417" t="s">
        <v>1657</v>
      </c>
      <c r="C130" s="418" t="s">
        <v>1658</v>
      </c>
      <c r="D130" s="494"/>
      <c r="E130" s="495"/>
      <c r="F130" s="841"/>
      <c r="G130" s="830"/>
      <c r="H130" s="822"/>
      <c r="I130" s="822"/>
      <c r="J130" s="822"/>
      <c r="K130" s="822"/>
      <c r="L130" s="822"/>
      <c r="M130" s="483"/>
    </row>
    <row r="131" spans="1:13" s="380" customFormat="1">
      <c r="A131" s="153"/>
      <c r="B131" s="153"/>
      <c r="C131" s="429" t="s">
        <v>1659</v>
      </c>
      <c r="D131" s="41"/>
      <c r="E131" s="154"/>
      <c r="F131" s="841">
        <v>12355</v>
      </c>
      <c r="G131" s="826" t="s">
        <v>1660</v>
      </c>
      <c r="H131" s="822"/>
      <c r="I131" s="822">
        <f t="shared" si="5"/>
        <v>0</v>
      </c>
      <c r="J131" s="822"/>
      <c r="K131" s="822">
        <f t="shared" si="6"/>
        <v>0</v>
      </c>
      <c r="L131" s="822">
        <f t="shared" si="7"/>
        <v>0</v>
      </c>
      <c r="M131" s="397"/>
    </row>
    <row r="132" spans="1:13" s="380" customFormat="1">
      <c r="A132" s="153"/>
      <c r="B132" s="153"/>
      <c r="C132" s="429" t="s">
        <v>1661</v>
      </c>
      <c r="D132" s="41"/>
      <c r="E132" s="154"/>
      <c r="F132" s="841">
        <v>19290</v>
      </c>
      <c r="G132" s="826" t="s">
        <v>1660</v>
      </c>
      <c r="H132" s="822"/>
      <c r="I132" s="822">
        <f t="shared" si="5"/>
        <v>0</v>
      </c>
      <c r="J132" s="822"/>
      <c r="K132" s="822">
        <f t="shared" si="6"/>
        <v>0</v>
      </c>
      <c r="L132" s="822">
        <f t="shared" si="7"/>
        <v>0</v>
      </c>
      <c r="M132" s="397"/>
    </row>
    <row r="133" spans="1:13" s="380" customFormat="1">
      <c r="A133" s="153"/>
      <c r="B133" s="153"/>
      <c r="C133" s="429" t="s">
        <v>1662</v>
      </c>
      <c r="D133" s="41"/>
      <c r="E133" s="154"/>
      <c r="F133" s="841">
        <v>26299</v>
      </c>
      <c r="G133" s="826" t="s">
        <v>1660</v>
      </c>
      <c r="H133" s="822"/>
      <c r="I133" s="822">
        <f t="shared" si="5"/>
        <v>0</v>
      </c>
      <c r="J133" s="822"/>
      <c r="K133" s="822">
        <f t="shared" si="6"/>
        <v>0</v>
      </c>
      <c r="L133" s="822">
        <f t="shared" si="7"/>
        <v>0</v>
      </c>
      <c r="M133" s="397"/>
    </row>
    <row r="134" spans="1:13" s="380" customFormat="1">
      <c r="A134" s="153"/>
      <c r="B134" s="153"/>
      <c r="C134" s="429" t="s">
        <v>1663</v>
      </c>
      <c r="D134" s="41"/>
      <c r="E134" s="154"/>
      <c r="F134" s="841">
        <v>5760</v>
      </c>
      <c r="G134" s="826" t="s">
        <v>1660</v>
      </c>
      <c r="H134" s="822"/>
      <c r="I134" s="822">
        <f t="shared" si="5"/>
        <v>0</v>
      </c>
      <c r="J134" s="822"/>
      <c r="K134" s="822">
        <f t="shared" si="6"/>
        <v>0</v>
      </c>
      <c r="L134" s="822">
        <f t="shared" si="7"/>
        <v>0</v>
      </c>
      <c r="M134" s="397"/>
    </row>
    <row r="135" spans="1:13" s="380" customFormat="1">
      <c r="A135" s="153"/>
      <c r="B135" s="153"/>
      <c r="C135" s="429" t="s">
        <v>1664</v>
      </c>
      <c r="D135" s="41"/>
      <c r="E135" s="154"/>
      <c r="F135" s="841">
        <v>520</v>
      </c>
      <c r="G135" s="826" t="s">
        <v>1660</v>
      </c>
      <c r="H135" s="822"/>
      <c r="I135" s="822">
        <f t="shared" si="5"/>
        <v>0</v>
      </c>
      <c r="J135" s="822"/>
      <c r="K135" s="822">
        <f t="shared" si="6"/>
        <v>0</v>
      </c>
      <c r="L135" s="822">
        <f t="shared" si="7"/>
        <v>0</v>
      </c>
      <c r="M135" s="397"/>
    </row>
    <row r="136" spans="1:13" s="497" customFormat="1">
      <c r="A136" s="381"/>
      <c r="B136" s="417" t="s">
        <v>1665</v>
      </c>
      <c r="C136" s="418" t="s">
        <v>1666</v>
      </c>
      <c r="D136" s="494"/>
      <c r="E136" s="495"/>
      <c r="F136" s="841"/>
      <c r="G136" s="830"/>
      <c r="H136" s="822"/>
      <c r="I136" s="822"/>
      <c r="J136" s="822"/>
      <c r="K136" s="822"/>
      <c r="L136" s="822"/>
      <c r="M136" s="483"/>
    </row>
    <row r="137" spans="1:13" s="380" customFormat="1">
      <c r="A137" s="153"/>
      <c r="B137" s="153"/>
      <c r="C137" s="429" t="s">
        <v>1667</v>
      </c>
      <c r="D137" s="41"/>
      <c r="E137" s="154"/>
      <c r="F137" s="841">
        <v>36828</v>
      </c>
      <c r="G137" s="826" t="s">
        <v>1660</v>
      </c>
      <c r="H137" s="822"/>
      <c r="I137" s="822">
        <f t="shared" si="5"/>
        <v>0</v>
      </c>
      <c r="J137" s="822"/>
      <c r="K137" s="822">
        <f t="shared" si="6"/>
        <v>0</v>
      </c>
      <c r="L137" s="822">
        <f t="shared" si="7"/>
        <v>0</v>
      </c>
      <c r="M137" s="397"/>
    </row>
    <row r="138" spans="1:13" s="497" customFormat="1">
      <c r="A138" s="500"/>
      <c r="B138" s="417" t="s">
        <v>1668</v>
      </c>
      <c r="C138" s="418" t="s">
        <v>1669</v>
      </c>
      <c r="D138" s="494"/>
      <c r="E138" s="495"/>
      <c r="F138" s="841"/>
      <c r="G138" s="830"/>
      <c r="H138" s="822"/>
      <c r="I138" s="822"/>
      <c r="J138" s="822"/>
      <c r="K138" s="822"/>
      <c r="L138" s="822"/>
      <c r="M138" s="496"/>
    </row>
    <row r="139" spans="1:13" s="380" customFormat="1">
      <c r="A139" s="501"/>
      <c r="B139" s="153"/>
      <c r="C139" s="429" t="s">
        <v>1670</v>
      </c>
      <c r="D139" s="41"/>
      <c r="E139" s="154"/>
      <c r="F139" s="841">
        <v>24</v>
      </c>
      <c r="G139" s="823" t="s">
        <v>195</v>
      </c>
      <c r="H139" s="822"/>
      <c r="I139" s="822">
        <f t="shared" si="5"/>
        <v>0</v>
      </c>
      <c r="J139" s="822"/>
      <c r="K139" s="822">
        <f t="shared" si="6"/>
        <v>0</v>
      </c>
      <c r="L139" s="822">
        <f t="shared" si="7"/>
        <v>0</v>
      </c>
      <c r="M139" s="397"/>
    </row>
    <row r="140" spans="1:13" s="497" customFormat="1">
      <c r="A140" s="500"/>
      <c r="B140" s="417" t="s">
        <v>1671</v>
      </c>
      <c r="C140" s="418" t="s">
        <v>1672</v>
      </c>
      <c r="D140" s="494"/>
      <c r="E140" s="495"/>
      <c r="F140" s="841"/>
      <c r="G140" s="830"/>
      <c r="H140" s="822"/>
      <c r="I140" s="822"/>
      <c r="J140" s="822"/>
      <c r="K140" s="822"/>
      <c r="L140" s="822"/>
      <c r="M140" s="496"/>
    </row>
    <row r="141" spans="1:13" s="380" customFormat="1">
      <c r="A141" s="501"/>
      <c r="B141" s="153"/>
      <c r="C141" s="429" t="s">
        <v>1673</v>
      </c>
      <c r="D141" s="41"/>
      <c r="E141" s="154"/>
      <c r="F141" s="841">
        <v>4</v>
      </c>
      <c r="G141" s="823" t="s">
        <v>195</v>
      </c>
      <c r="H141" s="822"/>
      <c r="I141" s="822">
        <f t="shared" si="5"/>
        <v>0</v>
      </c>
      <c r="J141" s="822"/>
      <c r="K141" s="822">
        <f t="shared" si="6"/>
        <v>0</v>
      </c>
      <c r="L141" s="822">
        <f t="shared" si="7"/>
        <v>0</v>
      </c>
      <c r="M141" s="397"/>
    </row>
    <row r="142" spans="1:13" s="380" customFormat="1">
      <c r="A142" s="501"/>
      <c r="B142" s="153"/>
      <c r="C142" s="429" t="s">
        <v>1674</v>
      </c>
      <c r="D142" s="41"/>
      <c r="E142" s="154"/>
      <c r="F142" s="841">
        <v>4</v>
      </c>
      <c r="G142" s="823" t="s">
        <v>195</v>
      </c>
      <c r="H142" s="822"/>
      <c r="I142" s="822">
        <f t="shared" si="5"/>
        <v>0</v>
      </c>
      <c r="J142" s="822"/>
      <c r="K142" s="822">
        <f t="shared" si="6"/>
        <v>0</v>
      </c>
      <c r="L142" s="822">
        <f t="shared" si="7"/>
        <v>0</v>
      </c>
      <c r="M142" s="397"/>
    </row>
    <row r="143" spans="1:13" s="497" customFormat="1">
      <c r="A143" s="381"/>
      <c r="B143" s="417" t="s">
        <v>1675</v>
      </c>
      <c r="C143" s="418" t="s">
        <v>1676</v>
      </c>
      <c r="D143" s="494"/>
      <c r="E143" s="495"/>
      <c r="F143" s="841"/>
      <c r="G143" s="830"/>
      <c r="H143" s="822"/>
      <c r="I143" s="822"/>
      <c r="J143" s="822"/>
      <c r="K143" s="822"/>
      <c r="L143" s="822"/>
      <c r="M143" s="496"/>
    </row>
    <row r="144" spans="1:13" s="380" customFormat="1">
      <c r="A144" s="153"/>
      <c r="B144" s="153"/>
      <c r="C144" s="40" t="s">
        <v>1677</v>
      </c>
      <c r="D144" s="41"/>
      <c r="E144" s="154"/>
      <c r="F144" s="841">
        <v>12</v>
      </c>
      <c r="G144" s="823" t="s">
        <v>195</v>
      </c>
      <c r="H144" s="822"/>
      <c r="I144" s="822">
        <f t="shared" ref="I144:I207" si="8">F144*H144</f>
        <v>0</v>
      </c>
      <c r="J144" s="822"/>
      <c r="K144" s="822">
        <f t="shared" si="6"/>
        <v>0</v>
      </c>
      <c r="L144" s="822">
        <f t="shared" si="7"/>
        <v>0</v>
      </c>
      <c r="M144" s="397"/>
    </row>
    <row r="145" spans="1:13" s="380" customFormat="1">
      <c r="A145" s="153"/>
      <c r="B145" s="153"/>
      <c r="C145" s="40" t="s">
        <v>1678</v>
      </c>
      <c r="D145" s="41"/>
      <c r="E145" s="154"/>
      <c r="F145" s="841">
        <v>6</v>
      </c>
      <c r="G145" s="823" t="s">
        <v>195</v>
      </c>
      <c r="H145" s="822"/>
      <c r="I145" s="822">
        <f t="shared" si="8"/>
        <v>0</v>
      </c>
      <c r="J145" s="822"/>
      <c r="K145" s="822">
        <f t="shared" si="6"/>
        <v>0</v>
      </c>
      <c r="L145" s="822">
        <f t="shared" si="7"/>
        <v>0</v>
      </c>
      <c r="M145" s="397"/>
    </row>
    <row r="146" spans="1:13" s="380" customFormat="1">
      <c r="A146" s="153"/>
      <c r="B146" s="153"/>
      <c r="C146" s="40" t="s">
        <v>1679</v>
      </c>
      <c r="D146" s="41"/>
      <c r="E146" s="154"/>
      <c r="F146" s="841">
        <v>7</v>
      </c>
      <c r="G146" s="823" t="s">
        <v>195</v>
      </c>
      <c r="H146" s="822"/>
      <c r="I146" s="822">
        <f t="shared" si="8"/>
        <v>0</v>
      </c>
      <c r="J146" s="822"/>
      <c r="K146" s="822">
        <f t="shared" ref="K146:K209" si="9">F146*J146</f>
        <v>0</v>
      </c>
      <c r="L146" s="822">
        <f t="shared" ref="L146:L209" si="10">I146+K146</f>
        <v>0</v>
      </c>
      <c r="M146" s="397"/>
    </row>
    <row r="147" spans="1:13" s="380" customFormat="1">
      <c r="A147" s="153"/>
      <c r="B147" s="153"/>
      <c r="C147" s="40" t="s">
        <v>1680</v>
      </c>
      <c r="D147" s="41"/>
      <c r="E147" s="154"/>
      <c r="F147" s="841">
        <v>3</v>
      </c>
      <c r="G147" s="823" t="s">
        <v>195</v>
      </c>
      <c r="H147" s="822"/>
      <c r="I147" s="822">
        <f t="shared" si="8"/>
        <v>0</v>
      </c>
      <c r="J147" s="822"/>
      <c r="K147" s="822">
        <f t="shared" si="9"/>
        <v>0</v>
      </c>
      <c r="L147" s="822">
        <f t="shared" si="10"/>
        <v>0</v>
      </c>
      <c r="M147" s="397"/>
    </row>
    <row r="148" spans="1:13" s="497" customFormat="1">
      <c r="A148" s="381"/>
      <c r="B148" s="417" t="s">
        <v>1681</v>
      </c>
      <c r="C148" s="418" t="s">
        <v>1682</v>
      </c>
      <c r="D148" s="494"/>
      <c r="E148" s="495"/>
      <c r="F148" s="841"/>
      <c r="G148" s="830"/>
      <c r="H148" s="822"/>
      <c r="I148" s="822"/>
      <c r="J148" s="822"/>
      <c r="K148" s="822"/>
      <c r="L148" s="822"/>
      <c r="M148" s="496"/>
    </row>
    <row r="149" spans="1:13" s="380" customFormat="1">
      <c r="A149" s="153"/>
      <c r="B149" s="153"/>
      <c r="C149" s="429" t="s">
        <v>1683</v>
      </c>
      <c r="D149" s="41"/>
      <c r="E149" s="154"/>
      <c r="F149" s="841">
        <v>14</v>
      </c>
      <c r="G149" s="823" t="s">
        <v>195</v>
      </c>
      <c r="H149" s="822"/>
      <c r="I149" s="822">
        <f t="shared" si="8"/>
        <v>0</v>
      </c>
      <c r="J149" s="822"/>
      <c r="K149" s="822">
        <f t="shared" si="9"/>
        <v>0</v>
      </c>
      <c r="L149" s="822">
        <f t="shared" si="10"/>
        <v>0</v>
      </c>
      <c r="M149" s="397"/>
    </row>
    <row r="150" spans="1:13" s="497" customFormat="1">
      <c r="A150" s="381"/>
      <c r="B150" s="417" t="s">
        <v>1684</v>
      </c>
      <c r="C150" s="418" t="s">
        <v>1685</v>
      </c>
      <c r="D150" s="494"/>
      <c r="E150" s="495"/>
      <c r="F150" s="841"/>
      <c r="G150" s="830"/>
      <c r="H150" s="822"/>
      <c r="I150" s="822"/>
      <c r="J150" s="822"/>
      <c r="K150" s="822"/>
      <c r="L150" s="822"/>
      <c r="M150" s="496"/>
    </row>
    <row r="151" spans="1:13" s="380" customFormat="1">
      <c r="A151" s="153"/>
      <c r="B151" s="153"/>
      <c r="C151" s="429" t="s">
        <v>1686</v>
      </c>
      <c r="D151" s="41"/>
      <c r="E151" s="154"/>
      <c r="F151" s="841">
        <v>8</v>
      </c>
      <c r="G151" s="823" t="s">
        <v>195</v>
      </c>
      <c r="H151" s="822"/>
      <c r="I151" s="822">
        <f t="shared" si="8"/>
        <v>0</v>
      </c>
      <c r="J151" s="822"/>
      <c r="K151" s="822">
        <f t="shared" si="9"/>
        <v>0</v>
      </c>
      <c r="L151" s="822">
        <f t="shared" si="10"/>
        <v>0</v>
      </c>
      <c r="M151" s="397"/>
    </row>
    <row r="152" spans="1:13" s="380" customFormat="1">
      <c r="A152" s="153"/>
      <c r="B152" s="153"/>
      <c r="C152" s="429" t="s">
        <v>1687</v>
      </c>
      <c r="D152" s="41"/>
      <c r="E152" s="154"/>
      <c r="F152" s="841">
        <v>4</v>
      </c>
      <c r="G152" s="823" t="s">
        <v>195</v>
      </c>
      <c r="H152" s="822"/>
      <c r="I152" s="822">
        <f t="shared" si="8"/>
        <v>0</v>
      </c>
      <c r="J152" s="822"/>
      <c r="K152" s="822">
        <f t="shared" si="9"/>
        <v>0</v>
      </c>
      <c r="L152" s="822">
        <f t="shared" si="10"/>
        <v>0</v>
      </c>
      <c r="M152" s="397"/>
    </row>
    <row r="153" spans="1:13" s="380" customFormat="1">
      <c r="A153" s="153"/>
      <c r="B153" s="153"/>
      <c r="C153" s="429" t="s">
        <v>1688</v>
      </c>
      <c r="D153" s="41"/>
      <c r="E153" s="154"/>
      <c r="F153" s="841">
        <v>21</v>
      </c>
      <c r="G153" s="823" t="s">
        <v>195</v>
      </c>
      <c r="H153" s="822"/>
      <c r="I153" s="822">
        <f t="shared" si="8"/>
        <v>0</v>
      </c>
      <c r="J153" s="822"/>
      <c r="K153" s="822">
        <f t="shared" si="9"/>
        <v>0</v>
      </c>
      <c r="L153" s="822">
        <f t="shared" si="10"/>
        <v>0</v>
      </c>
      <c r="M153" s="397"/>
    </row>
    <row r="154" spans="1:13" s="380" customFormat="1">
      <c r="A154" s="153"/>
      <c r="B154" s="153"/>
      <c r="C154" s="429" t="s">
        <v>1689</v>
      </c>
      <c r="D154" s="41"/>
      <c r="E154" s="154"/>
      <c r="F154" s="841">
        <v>3</v>
      </c>
      <c r="G154" s="823" t="s">
        <v>195</v>
      </c>
      <c r="H154" s="822"/>
      <c r="I154" s="822">
        <f t="shared" si="8"/>
        <v>0</v>
      </c>
      <c r="J154" s="822"/>
      <c r="K154" s="822">
        <f t="shared" si="9"/>
        <v>0</v>
      </c>
      <c r="L154" s="822">
        <f t="shared" si="10"/>
        <v>0</v>
      </c>
      <c r="M154" s="397"/>
    </row>
    <row r="155" spans="1:13" s="497" customFormat="1">
      <c r="A155" s="381"/>
      <c r="B155" s="417" t="s">
        <v>1690</v>
      </c>
      <c r="C155" s="418" t="s">
        <v>1691</v>
      </c>
      <c r="D155" s="494"/>
      <c r="E155" s="495"/>
      <c r="F155" s="841"/>
      <c r="G155" s="830"/>
      <c r="H155" s="822"/>
      <c r="I155" s="822"/>
      <c r="J155" s="822"/>
      <c r="K155" s="822"/>
      <c r="L155" s="822"/>
      <c r="M155" s="496"/>
    </row>
    <row r="156" spans="1:13" s="380" customFormat="1">
      <c r="A156" s="153"/>
      <c r="B156" s="153"/>
      <c r="C156" s="429" t="s">
        <v>1692</v>
      </c>
      <c r="D156" s="41"/>
      <c r="E156" s="154"/>
      <c r="F156" s="841">
        <v>3</v>
      </c>
      <c r="G156" s="823" t="s">
        <v>195</v>
      </c>
      <c r="H156" s="834"/>
      <c r="I156" s="822">
        <f t="shared" si="8"/>
        <v>0</v>
      </c>
      <c r="J156" s="822"/>
      <c r="K156" s="822">
        <f t="shared" si="9"/>
        <v>0</v>
      </c>
      <c r="L156" s="822">
        <f t="shared" si="10"/>
        <v>0</v>
      </c>
      <c r="M156" s="397"/>
    </row>
    <row r="157" spans="1:13" s="380" customFormat="1">
      <c r="A157" s="153"/>
      <c r="B157" s="153"/>
      <c r="C157" s="429" t="s">
        <v>1693</v>
      </c>
      <c r="D157" s="41"/>
      <c r="E157" s="154"/>
      <c r="F157" s="841">
        <v>7</v>
      </c>
      <c r="G157" s="823" t="s">
        <v>195</v>
      </c>
      <c r="H157" s="834"/>
      <c r="I157" s="822">
        <f t="shared" si="8"/>
        <v>0</v>
      </c>
      <c r="J157" s="822"/>
      <c r="K157" s="822">
        <f t="shared" si="9"/>
        <v>0</v>
      </c>
      <c r="L157" s="822">
        <f t="shared" si="10"/>
        <v>0</v>
      </c>
      <c r="M157" s="397"/>
    </row>
    <row r="158" spans="1:13" s="380" customFormat="1">
      <c r="A158" s="153"/>
      <c r="B158" s="153"/>
      <c r="C158" s="429" t="s">
        <v>1694</v>
      </c>
      <c r="D158" s="41"/>
      <c r="E158" s="154"/>
      <c r="F158" s="841">
        <v>4</v>
      </c>
      <c r="G158" s="823" t="s">
        <v>195</v>
      </c>
      <c r="H158" s="834"/>
      <c r="I158" s="822">
        <f t="shared" si="8"/>
        <v>0</v>
      </c>
      <c r="J158" s="822"/>
      <c r="K158" s="822">
        <f t="shared" si="9"/>
        <v>0</v>
      </c>
      <c r="L158" s="822">
        <f t="shared" si="10"/>
        <v>0</v>
      </c>
      <c r="M158" s="397"/>
    </row>
    <row r="159" spans="1:13" s="380" customFormat="1">
      <c r="A159" s="153"/>
      <c r="B159" s="153"/>
      <c r="C159" s="429" t="s">
        <v>1695</v>
      </c>
      <c r="D159" s="41"/>
      <c r="E159" s="154"/>
      <c r="F159" s="841">
        <v>1</v>
      </c>
      <c r="G159" s="823" t="s">
        <v>195</v>
      </c>
      <c r="H159" s="834"/>
      <c r="I159" s="822">
        <f t="shared" si="8"/>
        <v>0</v>
      </c>
      <c r="J159" s="822"/>
      <c r="K159" s="822">
        <f t="shared" si="9"/>
        <v>0</v>
      </c>
      <c r="L159" s="822">
        <f t="shared" si="10"/>
        <v>0</v>
      </c>
      <c r="M159" s="397"/>
    </row>
    <row r="160" spans="1:13" s="380" customFormat="1">
      <c r="A160" s="153"/>
      <c r="B160" s="153"/>
      <c r="C160" s="429" t="s">
        <v>1696</v>
      </c>
      <c r="D160" s="41"/>
      <c r="E160" s="154"/>
      <c r="F160" s="841">
        <v>1</v>
      </c>
      <c r="G160" s="823" t="s">
        <v>195</v>
      </c>
      <c r="H160" s="834"/>
      <c r="I160" s="822">
        <f t="shared" si="8"/>
        <v>0</v>
      </c>
      <c r="J160" s="822"/>
      <c r="K160" s="822">
        <f t="shared" si="9"/>
        <v>0</v>
      </c>
      <c r="L160" s="822">
        <f t="shared" si="10"/>
        <v>0</v>
      </c>
      <c r="M160" s="397"/>
    </row>
    <row r="161" spans="1:13" s="380" customFormat="1">
      <c r="A161" s="153"/>
      <c r="B161" s="153"/>
      <c r="C161" s="429" t="s">
        <v>1697</v>
      </c>
      <c r="D161" s="41"/>
      <c r="E161" s="154"/>
      <c r="F161" s="841">
        <v>3</v>
      </c>
      <c r="G161" s="823" t="s">
        <v>195</v>
      </c>
      <c r="H161" s="834"/>
      <c r="I161" s="822">
        <f t="shared" si="8"/>
        <v>0</v>
      </c>
      <c r="J161" s="822"/>
      <c r="K161" s="822">
        <f t="shared" si="9"/>
        <v>0</v>
      </c>
      <c r="L161" s="822">
        <f t="shared" si="10"/>
        <v>0</v>
      </c>
      <c r="M161" s="397"/>
    </row>
    <row r="162" spans="1:13" s="497" customFormat="1">
      <c r="A162" s="381"/>
      <c r="B162" s="417" t="s">
        <v>1698</v>
      </c>
      <c r="C162" s="418" t="s">
        <v>1699</v>
      </c>
      <c r="D162" s="494"/>
      <c r="E162" s="495"/>
      <c r="F162" s="841"/>
      <c r="G162" s="830"/>
      <c r="H162" s="822"/>
      <c r="I162" s="822"/>
      <c r="J162" s="822"/>
      <c r="K162" s="822"/>
      <c r="L162" s="822"/>
      <c r="M162" s="496"/>
    </row>
    <row r="163" spans="1:13" s="380" customFormat="1">
      <c r="A163" s="153"/>
      <c r="B163" s="153"/>
      <c r="C163" s="429" t="s">
        <v>1700</v>
      </c>
      <c r="D163" s="41"/>
      <c r="E163" s="154"/>
      <c r="F163" s="841">
        <v>154</v>
      </c>
      <c r="G163" s="823" t="s">
        <v>195</v>
      </c>
      <c r="H163" s="822"/>
      <c r="I163" s="822">
        <f t="shared" si="8"/>
        <v>0</v>
      </c>
      <c r="J163" s="822"/>
      <c r="K163" s="822">
        <f t="shared" si="9"/>
        <v>0</v>
      </c>
      <c r="L163" s="822">
        <f t="shared" si="10"/>
        <v>0</v>
      </c>
      <c r="M163" s="397"/>
    </row>
    <row r="164" spans="1:13" s="380" customFormat="1">
      <c r="A164" s="153"/>
      <c r="B164" s="153"/>
      <c r="C164" s="429" t="s">
        <v>1701</v>
      </c>
      <c r="D164" s="41"/>
      <c r="E164" s="154"/>
      <c r="F164" s="841">
        <v>5</v>
      </c>
      <c r="G164" s="823" t="s">
        <v>195</v>
      </c>
      <c r="H164" s="822"/>
      <c r="I164" s="822">
        <f t="shared" si="8"/>
        <v>0</v>
      </c>
      <c r="J164" s="822"/>
      <c r="K164" s="822">
        <f t="shared" si="9"/>
        <v>0</v>
      </c>
      <c r="L164" s="822">
        <f t="shared" si="10"/>
        <v>0</v>
      </c>
      <c r="M164" s="397"/>
    </row>
    <row r="165" spans="1:13" s="380" customFormat="1">
      <c r="A165" s="153"/>
      <c r="B165" s="153"/>
      <c r="C165" s="429" t="s">
        <v>1702</v>
      </c>
      <c r="D165" s="41"/>
      <c r="E165" s="154"/>
      <c r="F165" s="841">
        <v>2</v>
      </c>
      <c r="G165" s="823" t="s">
        <v>195</v>
      </c>
      <c r="H165" s="822"/>
      <c r="I165" s="822">
        <f t="shared" si="8"/>
        <v>0</v>
      </c>
      <c r="J165" s="822"/>
      <c r="K165" s="822">
        <f t="shared" si="9"/>
        <v>0</v>
      </c>
      <c r="L165" s="822">
        <f t="shared" si="10"/>
        <v>0</v>
      </c>
      <c r="M165" s="397"/>
    </row>
    <row r="166" spans="1:13" s="380" customFormat="1">
      <c r="A166" s="153"/>
      <c r="B166" s="153"/>
      <c r="C166" s="429" t="s">
        <v>1703</v>
      </c>
      <c r="D166" s="41"/>
      <c r="E166" s="154"/>
      <c r="F166" s="841">
        <v>2</v>
      </c>
      <c r="G166" s="823" t="s">
        <v>195</v>
      </c>
      <c r="H166" s="822"/>
      <c r="I166" s="822">
        <f t="shared" si="8"/>
        <v>0</v>
      </c>
      <c r="J166" s="822"/>
      <c r="K166" s="822">
        <f t="shared" si="9"/>
        <v>0</v>
      </c>
      <c r="L166" s="822">
        <f t="shared" si="10"/>
        <v>0</v>
      </c>
      <c r="M166" s="397"/>
    </row>
    <row r="167" spans="1:13" s="380" customFormat="1">
      <c r="A167" s="153"/>
      <c r="B167" s="153"/>
      <c r="C167" s="429" t="s">
        <v>1704</v>
      </c>
      <c r="D167" s="41"/>
      <c r="E167" s="154"/>
      <c r="F167" s="841">
        <v>4</v>
      </c>
      <c r="G167" s="823" t="s">
        <v>195</v>
      </c>
      <c r="H167" s="822"/>
      <c r="I167" s="822">
        <f t="shared" si="8"/>
        <v>0</v>
      </c>
      <c r="J167" s="822"/>
      <c r="K167" s="822">
        <f t="shared" si="9"/>
        <v>0</v>
      </c>
      <c r="L167" s="822">
        <f t="shared" si="10"/>
        <v>0</v>
      </c>
      <c r="M167" s="397"/>
    </row>
    <row r="168" spans="1:13" s="380" customFormat="1">
      <c r="A168" s="153"/>
      <c r="B168" s="153"/>
      <c r="C168" s="429" t="s">
        <v>1705</v>
      </c>
      <c r="D168" s="41"/>
      <c r="E168" s="154"/>
      <c r="F168" s="841">
        <v>5</v>
      </c>
      <c r="G168" s="823" t="s">
        <v>195</v>
      </c>
      <c r="H168" s="822"/>
      <c r="I168" s="822">
        <f t="shared" si="8"/>
        <v>0</v>
      </c>
      <c r="J168" s="822"/>
      <c r="K168" s="822">
        <f t="shared" si="9"/>
        <v>0</v>
      </c>
      <c r="L168" s="822">
        <f t="shared" si="10"/>
        <v>0</v>
      </c>
      <c r="M168" s="397"/>
    </row>
    <row r="169" spans="1:13" s="380" customFormat="1">
      <c r="A169" s="153"/>
      <c r="B169" s="153"/>
      <c r="C169" s="429" t="s">
        <v>1706</v>
      </c>
      <c r="D169" s="41"/>
      <c r="E169" s="154"/>
      <c r="F169" s="841">
        <v>2</v>
      </c>
      <c r="G169" s="823" t="s">
        <v>195</v>
      </c>
      <c r="H169" s="822"/>
      <c r="I169" s="822">
        <f t="shared" si="8"/>
        <v>0</v>
      </c>
      <c r="J169" s="822"/>
      <c r="K169" s="822">
        <f t="shared" si="9"/>
        <v>0</v>
      </c>
      <c r="L169" s="822">
        <f t="shared" si="10"/>
        <v>0</v>
      </c>
      <c r="M169" s="397"/>
    </row>
    <row r="170" spans="1:13" s="497" customFormat="1">
      <c r="A170" s="381"/>
      <c r="B170" s="417" t="s">
        <v>1707</v>
      </c>
      <c r="C170" s="418" t="s">
        <v>1708</v>
      </c>
      <c r="D170" s="494"/>
      <c r="E170" s="495"/>
      <c r="F170" s="841"/>
      <c r="G170" s="830"/>
      <c r="H170" s="822"/>
      <c r="I170" s="822"/>
      <c r="J170" s="822"/>
      <c r="K170" s="822"/>
      <c r="L170" s="822"/>
      <c r="M170" s="496"/>
    </row>
    <row r="171" spans="1:13" s="380" customFormat="1">
      <c r="A171" s="153"/>
      <c r="B171" s="153"/>
      <c r="C171" s="429" t="s">
        <v>1709</v>
      </c>
      <c r="D171" s="41"/>
      <c r="E171" s="154"/>
      <c r="F171" s="841">
        <v>1</v>
      </c>
      <c r="G171" s="823" t="s">
        <v>195</v>
      </c>
      <c r="H171" s="822"/>
      <c r="I171" s="822">
        <f t="shared" si="8"/>
        <v>0</v>
      </c>
      <c r="J171" s="822"/>
      <c r="K171" s="822">
        <f t="shared" si="9"/>
        <v>0</v>
      </c>
      <c r="L171" s="822">
        <f t="shared" si="10"/>
        <v>0</v>
      </c>
      <c r="M171" s="397"/>
    </row>
    <row r="172" spans="1:13" s="380" customFormat="1">
      <c r="A172" s="153"/>
      <c r="B172" s="153"/>
      <c r="C172" s="429" t="s">
        <v>1710</v>
      </c>
      <c r="D172" s="41"/>
      <c r="E172" s="154"/>
      <c r="F172" s="841">
        <v>3</v>
      </c>
      <c r="G172" s="823" t="s">
        <v>195</v>
      </c>
      <c r="H172" s="822"/>
      <c r="I172" s="822">
        <f t="shared" si="8"/>
        <v>0</v>
      </c>
      <c r="J172" s="822"/>
      <c r="K172" s="822">
        <f t="shared" si="9"/>
        <v>0</v>
      </c>
      <c r="L172" s="822">
        <f t="shared" si="10"/>
        <v>0</v>
      </c>
      <c r="M172" s="397"/>
    </row>
    <row r="173" spans="1:13" s="380" customFormat="1">
      <c r="A173" s="153"/>
      <c r="B173" s="153"/>
      <c r="C173" s="429" t="s">
        <v>1711</v>
      </c>
      <c r="D173" s="41"/>
      <c r="E173" s="154"/>
      <c r="F173" s="841">
        <v>1</v>
      </c>
      <c r="G173" s="823" t="s">
        <v>195</v>
      </c>
      <c r="H173" s="822"/>
      <c r="I173" s="822">
        <f t="shared" si="8"/>
        <v>0</v>
      </c>
      <c r="J173" s="822"/>
      <c r="K173" s="822">
        <f t="shared" si="9"/>
        <v>0</v>
      </c>
      <c r="L173" s="822">
        <f t="shared" si="10"/>
        <v>0</v>
      </c>
      <c r="M173" s="397"/>
    </row>
    <row r="174" spans="1:13" s="380" customFormat="1">
      <c r="A174" s="153"/>
      <c r="B174" s="153"/>
      <c r="C174" s="429" t="s">
        <v>1712</v>
      </c>
      <c r="D174" s="41"/>
      <c r="E174" s="154"/>
      <c r="F174" s="841">
        <v>12</v>
      </c>
      <c r="G174" s="823" t="s">
        <v>195</v>
      </c>
      <c r="H174" s="822"/>
      <c r="I174" s="822">
        <f t="shared" si="8"/>
        <v>0</v>
      </c>
      <c r="J174" s="822"/>
      <c r="K174" s="822">
        <f t="shared" si="9"/>
        <v>0</v>
      </c>
      <c r="L174" s="822">
        <f t="shared" si="10"/>
        <v>0</v>
      </c>
      <c r="M174" s="397"/>
    </row>
    <row r="175" spans="1:13" s="380" customFormat="1">
      <c r="A175" s="153"/>
      <c r="B175" s="153"/>
      <c r="C175" s="429" t="s">
        <v>1713</v>
      </c>
      <c r="D175" s="41"/>
      <c r="E175" s="154"/>
      <c r="F175" s="841">
        <v>7</v>
      </c>
      <c r="G175" s="823" t="s">
        <v>195</v>
      </c>
      <c r="H175" s="822"/>
      <c r="I175" s="822">
        <f t="shared" si="8"/>
        <v>0</v>
      </c>
      <c r="J175" s="822"/>
      <c r="K175" s="822">
        <f t="shared" si="9"/>
        <v>0</v>
      </c>
      <c r="L175" s="822">
        <f t="shared" si="10"/>
        <v>0</v>
      </c>
      <c r="M175" s="397"/>
    </row>
    <row r="176" spans="1:13" s="380" customFormat="1">
      <c r="A176" s="153"/>
      <c r="B176" s="153"/>
      <c r="C176" s="429" t="s">
        <v>1714</v>
      </c>
      <c r="D176" s="41"/>
      <c r="E176" s="154"/>
      <c r="F176" s="841">
        <v>1</v>
      </c>
      <c r="G176" s="823" t="s">
        <v>195</v>
      </c>
      <c r="H176" s="822"/>
      <c r="I176" s="822">
        <f t="shared" si="8"/>
        <v>0</v>
      </c>
      <c r="J176" s="822"/>
      <c r="K176" s="822">
        <f t="shared" si="9"/>
        <v>0</v>
      </c>
      <c r="L176" s="822">
        <f t="shared" si="10"/>
        <v>0</v>
      </c>
      <c r="M176" s="397"/>
    </row>
    <row r="177" spans="1:13" s="497" customFormat="1">
      <c r="A177" s="381"/>
      <c r="B177" s="417" t="s">
        <v>1715</v>
      </c>
      <c r="C177" s="418" t="s">
        <v>1716</v>
      </c>
      <c r="D177" s="494"/>
      <c r="E177" s="495"/>
      <c r="F177" s="841"/>
      <c r="G177" s="830"/>
      <c r="H177" s="822"/>
      <c r="I177" s="822"/>
      <c r="J177" s="822"/>
      <c r="K177" s="822"/>
      <c r="L177" s="822"/>
      <c r="M177" s="496"/>
    </row>
    <row r="178" spans="1:13" s="380" customFormat="1">
      <c r="A178" s="153"/>
      <c r="B178" s="153"/>
      <c r="C178" s="429" t="s">
        <v>1717</v>
      </c>
      <c r="D178" s="41"/>
      <c r="E178" s="154"/>
      <c r="F178" s="841">
        <v>2</v>
      </c>
      <c r="G178" s="823" t="s">
        <v>195</v>
      </c>
      <c r="H178" s="822"/>
      <c r="I178" s="822">
        <f t="shared" si="8"/>
        <v>0</v>
      </c>
      <c r="J178" s="822"/>
      <c r="K178" s="822">
        <f t="shared" si="9"/>
        <v>0</v>
      </c>
      <c r="L178" s="822">
        <f t="shared" si="10"/>
        <v>0</v>
      </c>
      <c r="M178" s="397"/>
    </row>
    <row r="179" spans="1:13" s="380" customFormat="1">
      <c r="A179" s="153"/>
      <c r="B179" s="153"/>
      <c r="C179" s="429" t="s">
        <v>1718</v>
      </c>
      <c r="D179" s="41"/>
      <c r="E179" s="154"/>
      <c r="F179" s="841">
        <v>2</v>
      </c>
      <c r="G179" s="823" t="s">
        <v>195</v>
      </c>
      <c r="H179" s="822"/>
      <c r="I179" s="822">
        <f t="shared" si="8"/>
        <v>0</v>
      </c>
      <c r="J179" s="822"/>
      <c r="K179" s="822">
        <f t="shared" si="9"/>
        <v>0</v>
      </c>
      <c r="L179" s="822">
        <f t="shared" si="10"/>
        <v>0</v>
      </c>
      <c r="M179" s="397"/>
    </row>
    <row r="180" spans="1:13" s="380" customFormat="1">
      <c r="A180" s="153"/>
      <c r="B180" s="153"/>
      <c r="C180" s="429" t="s">
        <v>1719</v>
      </c>
      <c r="D180" s="41"/>
      <c r="E180" s="154"/>
      <c r="F180" s="841">
        <v>4</v>
      </c>
      <c r="G180" s="823" t="s">
        <v>195</v>
      </c>
      <c r="H180" s="822"/>
      <c r="I180" s="822">
        <f t="shared" si="8"/>
        <v>0</v>
      </c>
      <c r="J180" s="822"/>
      <c r="K180" s="822">
        <f t="shared" si="9"/>
        <v>0</v>
      </c>
      <c r="L180" s="822">
        <f t="shared" si="10"/>
        <v>0</v>
      </c>
      <c r="M180" s="397"/>
    </row>
    <row r="181" spans="1:13" s="497" customFormat="1">
      <c r="A181" s="381"/>
      <c r="B181" s="417" t="s">
        <v>1720</v>
      </c>
      <c r="C181" s="418" t="s">
        <v>1721</v>
      </c>
      <c r="D181" s="494"/>
      <c r="E181" s="495"/>
      <c r="F181" s="841"/>
      <c r="G181" s="830"/>
      <c r="H181" s="822"/>
      <c r="I181" s="822"/>
      <c r="J181" s="822"/>
      <c r="K181" s="822"/>
      <c r="L181" s="822"/>
      <c r="M181" s="496"/>
    </row>
    <row r="182" spans="1:13" s="380" customFormat="1">
      <c r="A182" s="153"/>
      <c r="B182" s="153"/>
      <c r="C182" s="429" t="s">
        <v>1717</v>
      </c>
      <c r="D182" s="41"/>
      <c r="E182" s="154"/>
      <c r="F182" s="841">
        <v>22</v>
      </c>
      <c r="G182" s="823" t="s">
        <v>195</v>
      </c>
      <c r="H182" s="822"/>
      <c r="I182" s="822">
        <f t="shared" si="8"/>
        <v>0</v>
      </c>
      <c r="J182" s="822"/>
      <c r="K182" s="822">
        <f t="shared" si="9"/>
        <v>0</v>
      </c>
      <c r="L182" s="822">
        <f t="shared" si="10"/>
        <v>0</v>
      </c>
      <c r="M182" s="397"/>
    </row>
    <row r="183" spans="1:13" s="380" customFormat="1">
      <c r="A183" s="153"/>
      <c r="B183" s="153"/>
      <c r="C183" s="429" t="s">
        <v>1722</v>
      </c>
      <c r="D183" s="41"/>
      <c r="E183" s="154"/>
      <c r="F183" s="841">
        <v>4</v>
      </c>
      <c r="G183" s="823" t="s">
        <v>195</v>
      </c>
      <c r="H183" s="822"/>
      <c r="I183" s="822">
        <f t="shared" si="8"/>
        <v>0</v>
      </c>
      <c r="J183" s="822"/>
      <c r="K183" s="822">
        <f t="shared" si="9"/>
        <v>0</v>
      </c>
      <c r="L183" s="822">
        <f t="shared" si="10"/>
        <v>0</v>
      </c>
      <c r="M183" s="397"/>
    </row>
    <row r="184" spans="1:13" s="380" customFormat="1">
      <c r="A184" s="153"/>
      <c r="B184" s="153"/>
      <c r="C184" s="429" t="s">
        <v>1718</v>
      </c>
      <c r="D184" s="41"/>
      <c r="E184" s="154"/>
      <c r="F184" s="841">
        <v>1</v>
      </c>
      <c r="G184" s="823" t="s">
        <v>195</v>
      </c>
      <c r="H184" s="822"/>
      <c r="I184" s="822">
        <f t="shared" si="8"/>
        <v>0</v>
      </c>
      <c r="J184" s="822"/>
      <c r="K184" s="822">
        <f t="shared" si="9"/>
        <v>0</v>
      </c>
      <c r="L184" s="822">
        <f t="shared" si="10"/>
        <v>0</v>
      </c>
      <c r="M184" s="397"/>
    </row>
    <row r="185" spans="1:13" s="497" customFormat="1">
      <c r="A185" s="381"/>
      <c r="B185" s="417" t="s">
        <v>1723</v>
      </c>
      <c r="C185" s="418" t="s">
        <v>1724</v>
      </c>
      <c r="D185" s="494"/>
      <c r="E185" s="495"/>
      <c r="F185" s="841"/>
      <c r="G185" s="830"/>
      <c r="H185" s="822"/>
      <c r="I185" s="822"/>
      <c r="J185" s="822"/>
      <c r="K185" s="822"/>
      <c r="L185" s="822"/>
      <c r="M185" s="496"/>
    </row>
    <row r="186" spans="1:13" s="380" customFormat="1">
      <c r="A186" s="153"/>
      <c r="B186" s="153"/>
      <c r="C186" s="502" t="s">
        <v>1725</v>
      </c>
      <c r="D186" s="41"/>
      <c r="E186" s="154"/>
      <c r="F186" s="841">
        <v>22</v>
      </c>
      <c r="G186" s="823" t="s">
        <v>195</v>
      </c>
      <c r="H186" s="822"/>
      <c r="I186" s="822">
        <f t="shared" si="8"/>
        <v>0</v>
      </c>
      <c r="J186" s="822"/>
      <c r="K186" s="822">
        <f t="shared" si="9"/>
        <v>0</v>
      </c>
      <c r="L186" s="822">
        <f t="shared" si="10"/>
        <v>0</v>
      </c>
      <c r="M186" s="397"/>
    </row>
    <row r="187" spans="1:13" s="497" customFormat="1">
      <c r="A187" s="381"/>
      <c r="B187" s="417" t="s">
        <v>1726</v>
      </c>
      <c r="C187" s="418" t="s">
        <v>1727</v>
      </c>
      <c r="D187" s="494"/>
      <c r="E187" s="495"/>
      <c r="F187" s="841"/>
      <c r="G187" s="830"/>
      <c r="H187" s="822"/>
      <c r="I187" s="822"/>
      <c r="J187" s="822"/>
      <c r="K187" s="822"/>
      <c r="L187" s="822"/>
      <c r="M187" s="496"/>
    </row>
    <row r="188" spans="1:13" s="380" customFormat="1">
      <c r="A188" s="153"/>
      <c r="B188" s="153"/>
      <c r="C188" s="502" t="s">
        <v>1728</v>
      </c>
      <c r="D188" s="41"/>
      <c r="E188" s="154"/>
      <c r="F188" s="841">
        <v>56</v>
      </c>
      <c r="G188" s="826" t="s">
        <v>1369</v>
      </c>
      <c r="H188" s="822"/>
      <c r="I188" s="822">
        <f t="shared" si="8"/>
        <v>0</v>
      </c>
      <c r="J188" s="822"/>
      <c r="K188" s="822">
        <f t="shared" si="9"/>
        <v>0</v>
      </c>
      <c r="L188" s="822">
        <f t="shared" si="10"/>
        <v>0</v>
      </c>
      <c r="M188" s="397"/>
    </row>
    <row r="189" spans="1:13" s="380" customFormat="1">
      <c r="A189" s="153"/>
      <c r="B189" s="153"/>
      <c r="C189" s="502" t="s">
        <v>1729</v>
      </c>
      <c r="D189" s="41"/>
      <c r="E189" s="154"/>
      <c r="F189" s="841">
        <v>8</v>
      </c>
      <c r="G189" s="826" t="s">
        <v>1369</v>
      </c>
      <c r="H189" s="822"/>
      <c r="I189" s="822">
        <f t="shared" si="8"/>
        <v>0</v>
      </c>
      <c r="J189" s="822"/>
      <c r="K189" s="822">
        <f t="shared" si="9"/>
        <v>0</v>
      </c>
      <c r="L189" s="822">
        <f t="shared" si="10"/>
        <v>0</v>
      </c>
      <c r="M189" s="397"/>
    </row>
    <row r="190" spans="1:13" s="380" customFormat="1">
      <c r="A190" s="153"/>
      <c r="B190" s="153"/>
      <c r="C190" s="429" t="s">
        <v>1730</v>
      </c>
      <c r="D190" s="41"/>
      <c r="E190" s="154"/>
      <c r="F190" s="841">
        <v>12</v>
      </c>
      <c r="G190" s="826" t="s">
        <v>195</v>
      </c>
      <c r="H190" s="822"/>
      <c r="I190" s="822">
        <f t="shared" si="8"/>
        <v>0</v>
      </c>
      <c r="J190" s="822"/>
      <c r="K190" s="822">
        <f t="shared" si="9"/>
        <v>0</v>
      </c>
      <c r="L190" s="822">
        <f t="shared" si="10"/>
        <v>0</v>
      </c>
      <c r="M190" s="397"/>
    </row>
    <row r="191" spans="1:13" s="380" customFormat="1">
      <c r="A191" s="153"/>
      <c r="B191" s="153"/>
      <c r="C191" s="429" t="s">
        <v>1731</v>
      </c>
      <c r="D191" s="41"/>
      <c r="E191" s="154"/>
      <c r="F191" s="841">
        <v>4</v>
      </c>
      <c r="G191" s="826" t="s">
        <v>195</v>
      </c>
      <c r="H191" s="822"/>
      <c r="I191" s="822">
        <f t="shared" si="8"/>
        <v>0</v>
      </c>
      <c r="J191" s="822"/>
      <c r="K191" s="822">
        <f t="shared" si="9"/>
        <v>0</v>
      </c>
      <c r="L191" s="822">
        <f t="shared" si="10"/>
        <v>0</v>
      </c>
      <c r="M191" s="397"/>
    </row>
    <row r="192" spans="1:13" s="380" customFormat="1">
      <c r="A192" s="153"/>
      <c r="B192" s="153"/>
      <c r="C192" s="429" t="s">
        <v>1732</v>
      </c>
      <c r="D192" s="41"/>
      <c r="E192" s="154"/>
      <c r="F192" s="842">
        <v>1</v>
      </c>
      <c r="G192" s="826" t="s">
        <v>16</v>
      </c>
      <c r="H192" s="835"/>
      <c r="I192" s="822">
        <f t="shared" si="8"/>
        <v>0</v>
      </c>
      <c r="J192" s="835"/>
      <c r="K192" s="822">
        <f t="shared" si="9"/>
        <v>0</v>
      </c>
      <c r="L192" s="822">
        <f t="shared" si="10"/>
        <v>0</v>
      </c>
      <c r="M192" s="397"/>
    </row>
    <row r="193" spans="1:13" s="497" customFormat="1">
      <c r="A193" s="381"/>
      <c r="B193" s="417" t="s">
        <v>1733</v>
      </c>
      <c r="C193" s="418" t="s">
        <v>1734</v>
      </c>
      <c r="D193" s="494"/>
      <c r="E193" s="495"/>
      <c r="F193" s="841"/>
      <c r="G193" s="830"/>
      <c r="H193" s="822"/>
      <c r="I193" s="822"/>
      <c r="J193" s="822"/>
      <c r="K193" s="822"/>
      <c r="L193" s="822"/>
      <c r="M193" s="496"/>
    </row>
    <row r="194" spans="1:13" s="380" customFormat="1">
      <c r="A194" s="153"/>
      <c r="B194" s="153"/>
      <c r="C194" s="502" t="s">
        <v>1728</v>
      </c>
      <c r="D194" s="41"/>
      <c r="E194" s="154"/>
      <c r="F194" s="841">
        <v>22</v>
      </c>
      <c r="G194" s="826" t="s">
        <v>1369</v>
      </c>
      <c r="H194" s="822"/>
      <c r="I194" s="822">
        <f t="shared" si="8"/>
        <v>0</v>
      </c>
      <c r="J194" s="822"/>
      <c r="K194" s="822">
        <f t="shared" si="9"/>
        <v>0</v>
      </c>
      <c r="L194" s="822">
        <f t="shared" si="10"/>
        <v>0</v>
      </c>
      <c r="M194" s="397"/>
    </row>
    <row r="195" spans="1:13" s="380" customFormat="1">
      <c r="A195" s="153"/>
      <c r="B195" s="153"/>
      <c r="C195" s="502" t="s">
        <v>1729</v>
      </c>
      <c r="D195" s="41"/>
      <c r="E195" s="154"/>
      <c r="F195" s="841">
        <v>302</v>
      </c>
      <c r="G195" s="826" t="s">
        <v>1369</v>
      </c>
      <c r="H195" s="822"/>
      <c r="I195" s="822">
        <f t="shared" si="8"/>
        <v>0</v>
      </c>
      <c r="J195" s="822"/>
      <c r="K195" s="822">
        <f t="shared" si="9"/>
        <v>0</v>
      </c>
      <c r="L195" s="822">
        <f t="shared" si="10"/>
        <v>0</v>
      </c>
      <c r="M195" s="397"/>
    </row>
    <row r="196" spans="1:13" s="380" customFormat="1">
      <c r="A196" s="153"/>
      <c r="B196" s="153"/>
      <c r="C196" s="502" t="s">
        <v>1735</v>
      </c>
      <c r="D196" s="41"/>
      <c r="E196" s="154"/>
      <c r="F196" s="841">
        <v>20</v>
      </c>
      <c r="G196" s="826" t="s">
        <v>1369</v>
      </c>
      <c r="H196" s="822"/>
      <c r="I196" s="822">
        <f t="shared" si="8"/>
        <v>0</v>
      </c>
      <c r="J196" s="822"/>
      <c r="K196" s="822">
        <f t="shared" si="9"/>
        <v>0</v>
      </c>
      <c r="L196" s="822">
        <f t="shared" si="10"/>
        <v>0</v>
      </c>
      <c r="M196" s="397"/>
    </row>
    <row r="197" spans="1:13" s="380" customFormat="1">
      <c r="A197" s="153"/>
      <c r="B197" s="153"/>
      <c r="C197" s="502" t="s">
        <v>1736</v>
      </c>
      <c r="D197" s="41"/>
      <c r="E197" s="154"/>
      <c r="F197" s="841">
        <v>42</v>
      </c>
      <c r="G197" s="826" t="s">
        <v>1369</v>
      </c>
      <c r="H197" s="822"/>
      <c r="I197" s="822">
        <f t="shared" si="8"/>
        <v>0</v>
      </c>
      <c r="J197" s="822"/>
      <c r="K197" s="822">
        <f t="shared" si="9"/>
        <v>0</v>
      </c>
      <c r="L197" s="822">
        <f t="shared" si="10"/>
        <v>0</v>
      </c>
      <c r="M197" s="397"/>
    </row>
    <row r="198" spans="1:13" s="380" customFormat="1">
      <c r="A198" s="153"/>
      <c r="B198" s="153"/>
      <c r="C198" s="502" t="s">
        <v>1737</v>
      </c>
      <c r="D198" s="41"/>
      <c r="E198" s="154"/>
      <c r="F198" s="841">
        <v>26</v>
      </c>
      <c r="G198" s="826" t="s">
        <v>1369</v>
      </c>
      <c r="H198" s="822"/>
      <c r="I198" s="822">
        <f t="shared" si="8"/>
        <v>0</v>
      </c>
      <c r="J198" s="822"/>
      <c r="K198" s="822">
        <f t="shared" si="9"/>
        <v>0</v>
      </c>
      <c r="L198" s="822">
        <f t="shared" si="10"/>
        <v>0</v>
      </c>
      <c r="M198" s="397"/>
    </row>
    <row r="199" spans="1:13" s="380" customFormat="1">
      <c r="A199" s="153"/>
      <c r="B199" s="153"/>
      <c r="C199" s="502" t="s">
        <v>1738</v>
      </c>
      <c r="D199" s="41"/>
      <c r="E199" s="154"/>
      <c r="F199" s="841">
        <v>4</v>
      </c>
      <c r="G199" s="826" t="s">
        <v>1369</v>
      </c>
      <c r="H199" s="822"/>
      <c r="I199" s="822">
        <f t="shared" si="8"/>
        <v>0</v>
      </c>
      <c r="J199" s="822"/>
      <c r="K199" s="822">
        <f t="shared" si="9"/>
        <v>0</v>
      </c>
      <c r="L199" s="822">
        <f t="shared" si="10"/>
        <v>0</v>
      </c>
      <c r="M199" s="397"/>
    </row>
    <row r="200" spans="1:13" s="380" customFormat="1">
      <c r="A200" s="153"/>
      <c r="B200" s="153"/>
      <c r="C200" s="502" t="s">
        <v>1739</v>
      </c>
      <c r="D200" s="41"/>
      <c r="E200" s="154"/>
      <c r="F200" s="841">
        <v>2</v>
      </c>
      <c r="G200" s="826" t="s">
        <v>1369</v>
      </c>
      <c r="H200" s="822"/>
      <c r="I200" s="822">
        <f t="shared" si="8"/>
        <v>0</v>
      </c>
      <c r="J200" s="822"/>
      <c r="K200" s="822">
        <f t="shared" si="9"/>
        <v>0</v>
      </c>
      <c r="L200" s="822">
        <f t="shared" si="10"/>
        <v>0</v>
      </c>
      <c r="M200" s="397"/>
    </row>
    <row r="201" spans="1:13" s="380" customFormat="1">
      <c r="A201" s="153"/>
      <c r="B201" s="153"/>
      <c r="C201" s="429" t="s">
        <v>1732</v>
      </c>
      <c r="D201" s="41"/>
      <c r="E201" s="154"/>
      <c r="F201" s="842">
        <v>1</v>
      </c>
      <c r="G201" s="826" t="s">
        <v>16</v>
      </c>
      <c r="H201" s="835"/>
      <c r="I201" s="822">
        <f t="shared" si="8"/>
        <v>0</v>
      </c>
      <c r="J201" s="835"/>
      <c r="K201" s="822">
        <f t="shared" si="9"/>
        <v>0</v>
      </c>
      <c r="L201" s="822">
        <f t="shared" si="10"/>
        <v>0</v>
      </c>
      <c r="M201" s="397"/>
    </row>
    <row r="202" spans="1:13" s="497" customFormat="1">
      <c r="A202" s="381"/>
      <c r="B202" s="417" t="s">
        <v>1740</v>
      </c>
      <c r="C202" s="418" t="s">
        <v>1741</v>
      </c>
      <c r="D202" s="494"/>
      <c r="E202" s="495"/>
      <c r="F202" s="841"/>
      <c r="G202" s="830"/>
      <c r="H202" s="822"/>
      <c r="I202" s="822"/>
      <c r="J202" s="822"/>
      <c r="K202" s="822"/>
      <c r="L202" s="822"/>
      <c r="M202" s="483"/>
    </row>
    <row r="203" spans="1:13" s="497" customFormat="1">
      <c r="A203" s="37"/>
      <c r="B203" s="381"/>
      <c r="C203" s="418" t="s">
        <v>1742</v>
      </c>
      <c r="D203" s="494"/>
      <c r="E203" s="495"/>
      <c r="F203" s="841"/>
      <c r="G203" s="830"/>
      <c r="H203" s="822"/>
      <c r="I203" s="822"/>
      <c r="J203" s="822"/>
      <c r="K203" s="822"/>
      <c r="L203" s="822"/>
      <c r="M203" s="496"/>
    </row>
    <row r="204" spans="1:13" s="380" customFormat="1">
      <c r="A204" s="38"/>
      <c r="B204" s="153"/>
      <c r="C204" s="429" t="s">
        <v>1743</v>
      </c>
      <c r="D204" s="41"/>
      <c r="E204" s="154"/>
      <c r="F204" s="841">
        <v>1</v>
      </c>
      <c r="G204" s="826" t="s">
        <v>195</v>
      </c>
      <c r="H204" s="822"/>
      <c r="I204" s="822">
        <f t="shared" si="8"/>
        <v>0</v>
      </c>
      <c r="J204" s="822"/>
      <c r="K204" s="822">
        <f t="shared" si="9"/>
        <v>0</v>
      </c>
      <c r="L204" s="822">
        <f t="shared" si="10"/>
        <v>0</v>
      </c>
      <c r="M204" s="397"/>
    </row>
    <row r="205" spans="1:13" s="380" customFormat="1">
      <c r="A205" s="38"/>
      <c r="B205" s="153"/>
      <c r="C205" s="429" t="s">
        <v>1744</v>
      </c>
      <c r="D205" s="41"/>
      <c r="E205" s="154"/>
      <c r="F205" s="841">
        <v>6</v>
      </c>
      <c r="G205" s="826" t="s">
        <v>195</v>
      </c>
      <c r="H205" s="822"/>
      <c r="I205" s="822">
        <f t="shared" si="8"/>
        <v>0</v>
      </c>
      <c r="J205" s="822"/>
      <c r="K205" s="822">
        <f t="shared" si="9"/>
        <v>0</v>
      </c>
      <c r="L205" s="822">
        <f t="shared" si="10"/>
        <v>0</v>
      </c>
      <c r="M205" s="397"/>
    </row>
    <row r="206" spans="1:13" s="380" customFormat="1">
      <c r="A206" s="38"/>
      <c r="B206" s="153"/>
      <c r="C206" s="429" t="s">
        <v>1745</v>
      </c>
      <c r="D206" s="41"/>
      <c r="E206" s="154"/>
      <c r="F206" s="841">
        <v>10</v>
      </c>
      <c r="G206" s="826" t="s">
        <v>195</v>
      </c>
      <c r="H206" s="822"/>
      <c r="I206" s="822">
        <f t="shared" si="8"/>
        <v>0</v>
      </c>
      <c r="J206" s="822"/>
      <c r="K206" s="822">
        <f t="shared" si="9"/>
        <v>0</v>
      </c>
      <c r="L206" s="822">
        <f t="shared" si="10"/>
        <v>0</v>
      </c>
      <c r="M206" s="397"/>
    </row>
    <row r="207" spans="1:13" s="380" customFormat="1">
      <c r="A207" s="38"/>
      <c r="B207" s="153"/>
      <c r="C207" s="429" t="s">
        <v>1746</v>
      </c>
      <c r="D207" s="41"/>
      <c r="E207" s="154"/>
      <c r="F207" s="841">
        <v>2</v>
      </c>
      <c r="G207" s="826" t="s">
        <v>195</v>
      </c>
      <c r="H207" s="822"/>
      <c r="I207" s="822">
        <f t="shared" si="8"/>
        <v>0</v>
      </c>
      <c r="J207" s="822"/>
      <c r="K207" s="822">
        <f t="shared" si="9"/>
        <v>0</v>
      </c>
      <c r="L207" s="822">
        <f t="shared" si="10"/>
        <v>0</v>
      </c>
      <c r="M207" s="397"/>
    </row>
    <row r="208" spans="1:13" s="380" customFormat="1">
      <c r="A208" s="38"/>
      <c r="B208" s="153"/>
      <c r="C208" s="429" t="s">
        <v>1747</v>
      </c>
      <c r="D208" s="41"/>
      <c r="E208" s="154"/>
      <c r="F208" s="841">
        <v>10</v>
      </c>
      <c r="G208" s="826" t="s">
        <v>195</v>
      </c>
      <c r="H208" s="822"/>
      <c r="I208" s="822">
        <f t="shared" ref="I208:I216" si="11">F208*H208</f>
        <v>0</v>
      </c>
      <c r="J208" s="822"/>
      <c r="K208" s="822">
        <f t="shared" si="9"/>
        <v>0</v>
      </c>
      <c r="L208" s="822">
        <f t="shared" si="10"/>
        <v>0</v>
      </c>
      <c r="M208" s="397"/>
    </row>
    <row r="209" spans="1:13" s="380" customFormat="1">
      <c r="A209" s="503"/>
      <c r="B209" s="153"/>
      <c r="C209" s="429" t="s">
        <v>1748</v>
      </c>
      <c r="D209" s="41"/>
      <c r="E209" s="154"/>
      <c r="F209" s="841">
        <v>1</v>
      </c>
      <c r="G209" s="826" t="s">
        <v>195</v>
      </c>
      <c r="H209" s="822"/>
      <c r="I209" s="822">
        <f t="shared" si="11"/>
        <v>0</v>
      </c>
      <c r="J209" s="822"/>
      <c r="K209" s="822">
        <f t="shared" si="9"/>
        <v>0</v>
      </c>
      <c r="L209" s="822">
        <f t="shared" si="10"/>
        <v>0</v>
      </c>
      <c r="M209" s="397"/>
    </row>
    <row r="210" spans="1:13" s="380" customFormat="1">
      <c r="A210" s="38"/>
      <c r="B210" s="153"/>
      <c r="C210" s="429" t="s">
        <v>1749</v>
      </c>
      <c r="D210" s="41"/>
      <c r="E210" s="154"/>
      <c r="F210" s="841">
        <v>6</v>
      </c>
      <c r="G210" s="826" t="s">
        <v>195</v>
      </c>
      <c r="H210" s="822"/>
      <c r="I210" s="822">
        <f t="shared" si="11"/>
        <v>0</v>
      </c>
      <c r="J210" s="822"/>
      <c r="K210" s="822">
        <f t="shared" ref="K210:K216" si="12">F210*J210</f>
        <v>0</v>
      </c>
      <c r="L210" s="822">
        <f t="shared" ref="L210:L216" si="13">I210+K210</f>
        <v>0</v>
      </c>
      <c r="M210" s="397"/>
    </row>
    <row r="211" spans="1:13" s="380" customFormat="1">
      <c r="A211" s="38"/>
      <c r="B211" s="153"/>
      <c r="C211" s="429" t="s">
        <v>1750</v>
      </c>
      <c r="D211" s="41"/>
      <c r="E211" s="154"/>
      <c r="F211" s="841">
        <v>10</v>
      </c>
      <c r="G211" s="826" t="s">
        <v>195</v>
      </c>
      <c r="H211" s="822"/>
      <c r="I211" s="822">
        <f t="shared" si="11"/>
        <v>0</v>
      </c>
      <c r="J211" s="822"/>
      <c r="K211" s="822">
        <f t="shared" si="12"/>
        <v>0</v>
      </c>
      <c r="L211" s="822">
        <f t="shared" si="13"/>
        <v>0</v>
      </c>
      <c r="M211" s="397"/>
    </row>
    <row r="212" spans="1:13" s="497" customFormat="1">
      <c r="A212" s="37"/>
      <c r="B212" s="504"/>
      <c r="C212" s="418" t="s">
        <v>1751</v>
      </c>
      <c r="D212" s="505"/>
      <c r="E212" s="506"/>
      <c r="F212" s="841"/>
      <c r="G212" s="836"/>
      <c r="H212" s="822"/>
      <c r="I212" s="822"/>
      <c r="J212" s="822"/>
      <c r="K212" s="822"/>
      <c r="L212" s="822"/>
      <c r="M212" s="483"/>
    </row>
    <row r="213" spans="1:13" s="380" customFormat="1">
      <c r="A213" s="38"/>
      <c r="B213" s="38"/>
      <c r="C213" s="429" t="s">
        <v>1744</v>
      </c>
      <c r="D213" s="5"/>
      <c r="E213" s="15"/>
      <c r="F213" s="841">
        <v>9</v>
      </c>
      <c r="G213" s="826" t="s">
        <v>195</v>
      </c>
      <c r="H213" s="822"/>
      <c r="I213" s="822">
        <f t="shared" si="11"/>
        <v>0</v>
      </c>
      <c r="J213" s="822"/>
      <c r="K213" s="822">
        <f t="shared" si="12"/>
        <v>0</v>
      </c>
      <c r="L213" s="822">
        <f t="shared" si="13"/>
        <v>0</v>
      </c>
      <c r="M213" s="397"/>
    </row>
    <row r="214" spans="1:13" s="380" customFormat="1">
      <c r="A214" s="38"/>
      <c r="B214" s="38"/>
      <c r="C214" s="429" t="s">
        <v>1745</v>
      </c>
      <c r="D214" s="5"/>
      <c r="E214" s="15"/>
      <c r="F214" s="841">
        <v>18</v>
      </c>
      <c r="G214" s="826" t="s">
        <v>195</v>
      </c>
      <c r="H214" s="822"/>
      <c r="I214" s="822">
        <f t="shared" si="11"/>
        <v>0</v>
      </c>
      <c r="J214" s="822"/>
      <c r="K214" s="822">
        <f t="shared" si="12"/>
        <v>0</v>
      </c>
      <c r="L214" s="822">
        <f t="shared" si="13"/>
        <v>0</v>
      </c>
      <c r="M214" s="397"/>
    </row>
    <row r="215" spans="1:13" s="380" customFormat="1">
      <c r="A215" s="37"/>
      <c r="B215" s="38"/>
      <c r="C215" s="429" t="s">
        <v>1752</v>
      </c>
      <c r="D215" s="5"/>
      <c r="E215" s="15"/>
      <c r="F215" s="841">
        <v>9</v>
      </c>
      <c r="G215" s="826" t="s">
        <v>195</v>
      </c>
      <c r="H215" s="822"/>
      <c r="I215" s="822">
        <f t="shared" si="11"/>
        <v>0</v>
      </c>
      <c r="J215" s="822"/>
      <c r="K215" s="822">
        <f t="shared" si="12"/>
        <v>0</v>
      </c>
      <c r="L215" s="822">
        <f t="shared" si="13"/>
        <v>0</v>
      </c>
      <c r="M215" s="397"/>
    </row>
    <row r="216" spans="1:13" s="380" customFormat="1">
      <c r="A216" s="37"/>
      <c r="B216" s="38"/>
      <c r="C216" s="429" t="s">
        <v>1753</v>
      </c>
      <c r="D216" s="5"/>
      <c r="E216" s="15"/>
      <c r="F216" s="841">
        <v>18</v>
      </c>
      <c r="G216" s="826" t="s">
        <v>195</v>
      </c>
      <c r="H216" s="822"/>
      <c r="I216" s="822">
        <f t="shared" si="11"/>
        <v>0</v>
      </c>
      <c r="J216" s="822"/>
      <c r="K216" s="822">
        <f t="shared" si="12"/>
        <v>0</v>
      </c>
      <c r="L216" s="822">
        <f t="shared" si="13"/>
        <v>0</v>
      </c>
      <c r="M216" s="397"/>
    </row>
    <row r="217" spans="1:13">
      <c r="A217" s="38"/>
      <c r="B217" s="38"/>
      <c r="C217" s="130"/>
      <c r="D217" s="5"/>
      <c r="E217" s="15"/>
      <c r="F217" s="843"/>
      <c r="G217" s="814"/>
      <c r="H217" s="822"/>
      <c r="I217" s="837"/>
      <c r="J217" s="822"/>
      <c r="K217" s="837"/>
      <c r="L217" s="817"/>
      <c r="M217" s="70"/>
    </row>
    <row r="218" spans="1:13" s="1" customFormat="1">
      <c r="A218" s="72"/>
      <c r="B218" s="923" t="s">
        <v>1754</v>
      </c>
      <c r="C218" s="924"/>
      <c r="D218" s="924"/>
      <c r="E218" s="924"/>
      <c r="F218" s="924"/>
      <c r="G218" s="924"/>
      <c r="H218" s="925"/>
      <c r="I218" s="73">
        <f>SUM(I12:I217)</f>
        <v>0</v>
      </c>
      <c r="J218" s="74"/>
      <c r="K218" s="73">
        <f>SUM(K12:K217)</f>
        <v>0</v>
      </c>
      <c r="L218" s="73">
        <f>SUM(L12:L217)</f>
        <v>0</v>
      </c>
      <c r="M218" s="471"/>
    </row>
  </sheetData>
  <protectedRanges>
    <protectedRange password="CF5E" sqref="C119:C121 C98:C100" name="Range1_2_2_1_1_2_1_4_6"/>
    <protectedRange password="CF5E" sqref="F98:F100" name="Range1_1_2_2_1_1_1_1_4_1_1"/>
  </protectedRanges>
  <mergeCells count="11">
    <mergeCell ref="B218:H218"/>
    <mergeCell ref="A1:M1"/>
    <mergeCell ref="A2:M2"/>
    <mergeCell ref="A10:A11"/>
    <mergeCell ref="B10:E11"/>
    <mergeCell ref="F10:F11"/>
    <mergeCell ref="G10:G11"/>
    <mergeCell ref="H10:I10"/>
    <mergeCell ref="J10:K10"/>
    <mergeCell ref="L10:L11"/>
    <mergeCell ref="M10:M11"/>
  </mergeCells>
  <phoneticPr fontId="11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75" fitToWidth="0" fitToHeight="0" orientation="landscape" r:id="rId1"/>
  <headerFooter alignWithMargins="0">
    <oddHeader>&amp;LPage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f459e55-0f04-4283-8e7e-f7d674dbef43">
      <Terms xmlns="http://schemas.microsoft.com/office/infopath/2007/PartnerControls"/>
    </lcf76f155ced4ddcb4097134ff3c332f>
    <TaxCatchAll xmlns="fd376edf-6546-4c55-91ed-41a50c7529ca" xsi:nil="true"/>
    <MediaLengthInSeconds xmlns="9f459e55-0f04-4283-8e7e-f7d674dbef4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AAB7621EADD48AD81B8BB33AAE7F4" ma:contentTypeVersion="16" ma:contentTypeDescription="Create a new document." ma:contentTypeScope="" ma:versionID="147e0c5142733b75e64d61e00e758ee2">
  <xsd:schema xmlns:xsd="http://www.w3.org/2001/XMLSchema" xmlns:xs="http://www.w3.org/2001/XMLSchema" xmlns:p="http://schemas.microsoft.com/office/2006/metadata/properties" xmlns:ns1="http://schemas.microsoft.com/sharepoint/v3" xmlns:ns2="9f459e55-0f04-4283-8e7e-f7d674dbef43" xmlns:ns3="fd376edf-6546-4c55-91ed-41a50c7529ca" targetNamespace="http://schemas.microsoft.com/office/2006/metadata/properties" ma:root="true" ma:fieldsID="ee3330a1d05f4ee09ebaaf99fbad4cc6" ns1:_="" ns2:_="" ns3:_="">
    <xsd:import namespace="http://schemas.microsoft.com/sharepoint/v3"/>
    <xsd:import namespace="9f459e55-0f04-4283-8e7e-f7d674dbef43"/>
    <xsd:import namespace="fd376edf-6546-4c55-91ed-41a50c752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59e55-0f04-4283-8e7e-f7d674dbef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6edf-6546-4c55-91ed-41a50c7529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8446-0eac-41d1-bf81-86b397284461}" ma:internalName="TaxCatchAll" ma:showField="CatchAllData" ma:web="fd376edf-6546-4c55-91ed-41a50c752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73F43-E702-4D6E-BAAC-EB875E640C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15D6FF-29FF-4E03-9616-FD021A7E375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BC2291E-64CA-44FA-8B8C-6AC62123B9D8}">
  <ds:schemaRefs>
    <ds:schemaRef ds:uri="9f459e55-0f04-4283-8e7e-f7d674dbef43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fd376edf-6546-4c55-91ed-41a50c7529c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7CA9F9A-9917-410C-8350-B787C19DF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f459e55-0f04-4283-8e7e-f7d674dbef43"/>
    <ds:schemaRef ds:uri="fd376edf-6546-4c55-91ed-41a50c7529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30</vt:i4>
      </vt:variant>
    </vt:vector>
  </HeadingPairs>
  <TitlesOfParts>
    <vt:vector size="50" baseType="lpstr">
      <vt:lpstr>ปร.6</vt:lpstr>
      <vt:lpstr>ปร.5(ก)</vt:lpstr>
      <vt:lpstr>สรุป ปร.4(ก)</vt:lpstr>
      <vt:lpstr>1.)ปร.4(ก)ภูมิทัศน์</vt:lpstr>
      <vt:lpstr>2.)ปร.4(ก) งานโครงสร้าง</vt:lpstr>
      <vt:lpstr>3.)ปร.4(ก) งานสถาปัตยกรรม</vt:lpstr>
      <vt:lpstr>4.)ปร.4(ก) งานไฟฟ้า</vt:lpstr>
      <vt:lpstr>5.)ปร.4(ก) งานสุขาภิบาล</vt:lpstr>
      <vt:lpstr>6.)ปร.4(ก) งานระบบปรับอากาศ</vt:lpstr>
      <vt:lpstr>ปร.5(ข)</vt:lpstr>
      <vt:lpstr>1.)ปร.4(ข) งานไฟฟ้า </vt:lpstr>
      <vt:lpstr>2.)ปร.4(ข) งานสุขาภิบาล </vt:lpstr>
      <vt:lpstr>3.)ปร.4(ข) งานระบบปรับอากาศ </vt:lpstr>
      <vt:lpstr>4.)ปร.4(ข) งานระบบขนส่ง</vt:lpstr>
      <vt:lpstr>5.)ปร.4(ข) งานเฟอร์นิเจอร์</vt:lpstr>
      <vt:lpstr>สรุป ปร.4(พ)</vt:lpstr>
      <vt:lpstr>1.)ปร.4(พ) พิเศษ</vt:lpstr>
      <vt:lpstr>FactorF</vt:lpstr>
      <vt:lpstr>FACTOR F</vt:lpstr>
      <vt:lpstr>แผนงาน ปีงบ 69</vt:lpstr>
      <vt:lpstr>'1.)ปร.4(ก)ภูมิทัศน์'!Print_Area</vt:lpstr>
      <vt:lpstr>'1.)ปร.4(ข) งานไฟฟ้า '!Print_Area</vt:lpstr>
      <vt:lpstr>'1.)ปร.4(พ) พิเศษ'!Print_Area</vt:lpstr>
      <vt:lpstr>'2.)ปร.4(ก) งานโครงสร้าง'!Print_Area</vt:lpstr>
      <vt:lpstr>'2.)ปร.4(ข) งานสุขาภิบาล '!Print_Area</vt:lpstr>
      <vt:lpstr>'3.)ปร.4(ก) งานสถาปัตยกรรม'!Print_Area</vt:lpstr>
      <vt:lpstr>'3.)ปร.4(ข) งานระบบปรับอากาศ '!Print_Area</vt:lpstr>
      <vt:lpstr>'4.)ปร.4(ก) งานไฟฟ้า'!Print_Area</vt:lpstr>
      <vt:lpstr>'4.)ปร.4(ข) งานระบบขนส่ง'!Print_Area</vt:lpstr>
      <vt:lpstr>'5.)ปร.4(ข) งานเฟอร์นิเจอร์'!Print_Area</vt:lpstr>
      <vt:lpstr>'ปร.5(ก)'!Print_Area</vt:lpstr>
      <vt:lpstr>'ปร.5(ข)'!Print_Area</vt:lpstr>
      <vt:lpstr>ปร.6!Print_Area</vt:lpstr>
      <vt:lpstr>'แผนงาน ปีงบ 69'!Print_Area</vt:lpstr>
      <vt:lpstr>'สรุป ปร.4(ก)'!Print_Area</vt:lpstr>
      <vt:lpstr>'สรุป ปร.4(พ)'!Print_Area</vt:lpstr>
      <vt:lpstr>'1.)ปร.4(ก)ภูมิทัศน์'!Print_Titles</vt:lpstr>
      <vt:lpstr>'1.)ปร.4(ข) งานไฟฟ้า '!Print_Titles</vt:lpstr>
      <vt:lpstr>'1.)ปร.4(พ) พิเศษ'!Print_Titles</vt:lpstr>
      <vt:lpstr>'2.)ปร.4(ก) งานโครงสร้าง'!Print_Titles</vt:lpstr>
      <vt:lpstr>'2.)ปร.4(ข) งานสุขาภิบาล '!Print_Titles</vt:lpstr>
      <vt:lpstr>'3.)ปร.4(ก) งานสถาปัตยกรรม'!Print_Titles</vt:lpstr>
      <vt:lpstr>'3.)ปร.4(ข) งานระบบปรับอากาศ '!Print_Titles</vt:lpstr>
      <vt:lpstr>'4.)ปร.4(ก) งานไฟฟ้า'!Print_Titles</vt:lpstr>
      <vt:lpstr>'4.)ปร.4(ข) งานระบบขนส่ง'!Print_Titles</vt:lpstr>
      <vt:lpstr>'5.)ปร.4(ก) งานสุขาภิบาล'!Print_Titles</vt:lpstr>
      <vt:lpstr>'5.)ปร.4(ข) งานเฟอร์นิเจอร์'!Print_Titles</vt:lpstr>
      <vt:lpstr>'6.)ปร.4(ก) งานระบบปรับอากาศ'!Print_Titles</vt:lpstr>
      <vt:lpstr>'สรุป ปร.4(ก)'!Print_Titles</vt:lpstr>
      <vt:lpstr>'สรุป ปร.4(พ)'!Print_Titles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KAMPANAT PEATAN</cp:lastModifiedBy>
  <cp:revision/>
  <dcterms:created xsi:type="dcterms:W3CDTF">2009-12-03T06:54:19Z</dcterms:created>
  <dcterms:modified xsi:type="dcterms:W3CDTF">2026-01-06T08:32:31Z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0x0101001E7AAB7621EADD48AD81B8BB33AAE7F4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